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ahan Paykar\گزارشات\سیستم سازی\چارت سازمانی\07- ماشین آلات\دستورالعمل اجاره دادن ماشین آلات به غیر از کارگاه\"/>
    </mc:Choice>
  </mc:AlternateContent>
  <xr:revisionPtr revIDLastSave="0" documentId="13_ncr:1_{C257A55D-E126-4885-8BDF-9ECF29214D6E}" xr6:coauthVersionLast="47" xr6:coauthVersionMax="47" xr10:uidLastSave="{00000000-0000-0000-0000-000000000000}"/>
  <bookViews>
    <workbookView xWindow="-108" yWindow="-108" windowWidth="23256" windowHeight="12576" xr2:uid="{B71A4D7A-3605-43E3-939E-EE71C9CA7F0D}"/>
  </bookViews>
  <sheets>
    <sheet name="خلاصه مالی " sheetId="205" r:id="rId1"/>
    <sheet name="خلاصه متره " sheetId="204" r:id="rId2"/>
    <sheet name="پمپ بتن " sheetId="206" r:id="rId3"/>
    <sheet name="جرثقیل" sheetId="207" r:id="rId4"/>
    <sheet name="تراکلودر" sheetId="208" r:id="rId5"/>
    <sheet name="لودر" sheetId="209" r:id="rId6"/>
    <sheet name="نیسان داراب" sheetId="210" r:id="rId7"/>
    <sheet name="آبپاش 911 شماره 1" sheetId="211" r:id="rId8"/>
    <sheet name="میکسر شماره 6 داراب" sheetId="212" r:id="rId9"/>
    <sheet name="میکسر شماره 5" sheetId="213" r:id="rId10"/>
    <sheet name="میکسر شماره 4" sheetId="214" r:id="rId11"/>
    <sheet name="میکسر شماره 3" sheetId="215" r:id="rId12"/>
    <sheet name="میکسر شماره 2" sheetId="217" r:id="rId13"/>
    <sheet name="پیکان بار 1" sheetId="218" r:id="rId14"/>
  </sheets>
  <externalReferences>
    <externalReference r:id="rId15"/>
  </externalReferences>
  <definedNames>
    <definedName name="_xlnm._FilterDatabase" localSheetId="7" hidden="1">'آبپاش 911 شماره 1'!$A$3:$AP$36</definedName>
    <definedName name="_xlnm._FilterDatabase" localSheetId="2" hidden="1">'پمپ بتن '!$A$4:$AP$43</definedName>
    <definedName name="_xlnm._FilterDatabase" localSheetId="13" hidden="1">'پیکان بار 1'!$A$4:$AP$36</definedName>
    <definedName name="_xlnm._FilterDatabase" localSheetId="4" hidden="1">تراکلودر!$A$4:$AP$36</definedName>
    <definedName name="_xlnm._FilterDatabase" localSheetId="3" hidden="1">جرثقیل!$A$4:$AP$36</definedName>
    <definedName name="_xlnm._FilterDatabase" localSheetId="5" hidden="1">لودر!$A$3:$AP$36</definedName>
    <definedName name="_xlnm._FilterDatabase" localSheetId="12" hidden="1">'میکسر شماره 2'!$A$3:$AP$35</definedName>
    <definedName name="_xlnm._FilterDatabase" localSheetId="11" hidden="1">'میکسر شماره 3'!$A$4:$AP$36</definedName>
    <definedName name="_xlnm._FilterDatabase" localSheetId="10" hidden="1">'میکسر شماره 4'!$A$3:$AP$36</definedName>
    <definedName name="_xlnm._FilterDatabase" localSheetId="9" hidden="1">'میکسر شماره 5'!$A$3:$AP$36</definedName>
    <definedName name="_xlnm._FilterDatabase" localSheetId="8" hidden="1">'میکسر شماره 6 داراب'!$A$3:$AP$36</definedName>
    <definedName name="_xlnm._FilterDatabase" localSheetId="6" hidden="1">'نیسان داراب'!$A$3:$AP$36</definedName>
    <definedName name="_xlnm.Print_Area" localSheetId="7">'آبپاش 911 شماره 1'!$A$1:$W$43</definedName>
    <definedName name="_xlnm.Print_Area" localSheetId="2">'پمپ بتن '!$A$1:$W$43</definedName>
    <definedName name="_xlnm.Print_Area" localSheetId="13">'پیکان بار 1'!$A$1:$W$43</definedName>
    <definedName name="_xlnm.Print_Area" localSheetId="4">تراکلودر!$A$1:$W$43</definedName>
    <definedName name="_xlnm.Print_Area" localSheetId="3">جرثقیل!$A$1:$W$43</definedName>
    <definedName name="_xlnm.Print_Area" localSheetId="0">'خلاصه مالی '!$A$1:$AE$30</definedName>
    <definedName name="_xlnm.Print_Area" localSheetId="5">لودر!$A$1:$W$43</definedName>
    <definedName name="_xlnm.Print_Area" localSheetId="12">'میکسر شماره 2'!$A$1:$W$43</definedName>
    <definedName name="_xlnm.Print_Area" localSheetId="11">'میکسر شماره 3'!$A$1:$W$43</definedName>
    <definedName name="_xlnm.Print_Area" localSheetId="10">'میکسر شماره 4'!$A$1:$W$43</definedName>
    <definedName name="_xlnm.Print_Area" localSheetId="9">'میکسر شماره 5'!$A$1:$W$43</definedName>
    <definedName name="_xlnm.Print_Area" localSheetId="8">'میکسر شماره 6 داراب'!$A$1:$W$43</definedName>
    <definedName name="_xlnm.Print_Area" localSheetId="6">'نیسان داراب'!$A$1:$W$43</definedName>
    <definedName name="_xlnm.Print_Titles" localSheetId="0">'خلاصه مالی 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209" l="1"/>
  <c r="G29" i="209"/>
  <c r="L29" i="209" s="1"/>
  <c r="C13" i="204" l="1"/>
  <c r="S11" i="205" s="1"/>
  <c r="C14" i="204"/>
  <c r="G36" i="218" l="1"/>
  <c r="R36" i="218" s="1"/>
  <c r="G35" i="218"/>
  <c r="L35" i="218" s="1"/>
  <c r="G34" i="218"/>
  <c r="R34" i="218" s="1"/>
  <c r="G33" i="218"/>
  <c r="L33" i="218" s="1"/>
  <c r="R32" i="218"/>
  <c r="L32" i="218"/>
  <c r="G32" i="218"/>
  <c r="G31" i="218"/>
  <c r="L31" i="218" s="1"/>
  <c r="G30" i="218"/>
  <c r="R30" i="218" s="1"/>
  <c r="R29" i="218"/>
  <c r="G29" i="218"/>
  <c r="L29" i="218" s="1"/>
  <c r="G28" i="218"/>
  <c r="R28" i="218" s="1"/>
  <c r="G27" i="218"/>
  <c r="R27" i="218" s="1"/>
  <c r="G26" i="218"/>
  <c r="R26" i="218" s="1"/>
  <c r="G25" i="218"/>
  <c r="L25" i="218" s="1"/>
  <c r="G24" i="218"/>
  <c r="R24" i="218" s="1"/>
  <c r="G23" i="218"/>
  <c r="L23" i="218" s="1"/>
  <c r="G22" i="218"/>
  <c r="R22" i="218" s="1"/>
  <c r="G21" i="218"/>
  <c r="L21" i="218" s="1"/>
  <c r="R20" i="218"/>
  <c r="L20" i="218"/>
  <c r="G20" i="218"/>
  <c r="G19" i="218"/>
  <c r="L19" i="218" s="1"/>
  <c r="G18" i="218"/>
  <c r="R18" i="218" s="1"/>
  <c r="R17" i="218"/>
  <c r="G17" i="218"/>
  <c r="L17" i="218" s="1"/>
  <c r="R16" i="218"/>
  <c r="L16" i="218"/>
  <c r="G16" i="218"/>
  <c r="G15" i="218"/>
  <c r="R15" i="218" s="1"/>
  <c r="G14" i="218"/>
  <c r="R14" i="218" s="1"/>
  <c r="R13" i="218"/>
  <c r="G13" i="218"/>
  <c r="L13" i="218" s="1"/>
  <c r="G12" i="218"/>
  <c r="R12" i="218" s="1"/>
  <c r="G11" i="218"/>
  <c r="L11" i="218" s="1"/>
  <c r="G10" i="218"/>
  <c r="R10" i="218" s="1"/>
  <c r="G9" i="218"/>
  <c r="L9" i="218" s="1"/>
  <c r="G8" i="218"/>
  <c r="R8" i="218" s="1"/>
  <c r="G7" i="218"/>
  <c r="R7" i="218" s="1"/>
  <c r="Z6" i="218" a="1"/>
  <c r="Z6" i="218" s="1"/>
  <c r="G6" i="218"/>
  <c r="R6" i="218" s="1"/>
  <c r="Q4" i="218"/>
  <c r="P4" i="218"/>
  <c r="O4" i="218"/>
  <c r="N4" i="218"/>
  <c r="M4" i="218"/>
  <c r="G4" i="218"/>
  <c r="E4" i="218"/>
  <c r="C4" i="218"/>
  <c r="R9" i="218" l="1"/>
  <c r="L12" i="218"/>
  <c r="R25" i="218"/>
  <c r="L28" i="218"/>
  <c r="L8" i="218"/>
  <c r="R21" i="218"/>
  <c r="L24" i="218"/>
  <c r="R33" i="218"/>
  <c r="L36" i="218"/>
  <c r="L7" i="218"/>
  <c r="L15" i="218"/>
  <c r="L27" i="218"/>
  <c r="L10" i="218"/>
  <c r="R11" i="218"/>
  <c r="L14" i="218"/>
  <c r="L18" i="218"/>
  <c r="R19" i="218"/>
  <c r="L22" i="218"/>
  <c r="R23" i="218"/>
  <c r="L26" i="218"/>
  <c r="L30" i="218"/>
  <c r="R31" i="218"/>
  <c r="L34" i="218"/>
  <c r="R35" i="218"/>
  <c r="L35" i="217"/>
  <c r="G35" i="217"/>
  <c r="R35" i="217" s="1"/>
  <c r="R34" i="217"/>
  <c r="G34" i="217"/>
  <c r="L34" i="217" s="1"/>
  <c r="L33" i="217"/>
  <c r="G33" i="217"/>
  <c r="R33" i="217" s="1"/>
  <c r="G32" i="217"/>
  <c r="R32" i="217" s="1"/>
  <c r="G31" i="217"/>
  <c r="R31" i="217" s="1"/>
  <c r="R30" i="217"/>
  <c r="G30" i="217"/>
  <c r="L30" i="217" s="1"/>
  <c r="G29" i="217"/>
  <c r="R29" i="217" s="1"/>
  <c r="G28" i="217"/>
  <c r="R28" i="217" s="1"/>
  <c r="G27" i="217"/>
  <c r="R27" i="217" s="1"/>
  <c r="R26" i="217"/>
  <c r="G26" i="217"/>
  <c r="L26" i="217" s="1"/>
  <c r="G25" i="217"/>
  <c r="R25" i="217" s="1"/>
  <c r="R24" i="217"/>
  <c r="G24" i="217"/>
  <c r="G23" i="217"/>
  <c r="L23" i="217" s="1"/>
  <c r="L22" i="217"/>
  <c r="G22" i="217"/>
  <c r="R22" i="217" s="1"/>
  <c r="G21" i="217"/>
  <c r="R21" i="217" s="1"/>
  <c r="R20" i="217"/>
  <c r="L20" i="217"/>
  <c r="G20" i="217"/>
  <c r="G19" i="217"/>
  <c r="L19" i="217" s="1"/>
  <c r="L18" i="217"/>
  <c r="G18" i="217"/>
  <c r="R18" i="217" s="1"/>
  <c r="G17" i="217"/>
  <c r="R17" i="217" s="1"/>
  <c r="R16" i="217"/>
  <c r="L16" i="217"/>
  <c r="G16" i="217"/>
  <c r="G15" i="217"/>
  <c r="L15" i="217" s="1"/>
  <c r="G14" i="217"/>
  <c r="R14" i="217" s="1"/>
  <c r="G13" i="217"/>
  <c r="R13" i="217" s="1"/>
  <c r="R12" i="217"/>
  <c r="G12" i="217"/>
  <c r="L12" i="217" s="1"/>
  <c r="G11" i="217"/>
  <c r="R11" i="217" s="1"/>
  <c r="G10" i="217"/>
  <c r="R10" i="217" s="1"/>
  <c r="G9" i="217"/>
  <c r="R9" i="217" s="1"/>
  <c r="R8" i="217"/>
  <c r="G8" i="217"/>
  <c r="L8" i="217" s="1"/>
  <c r="G7" i="217"/>
  <c r="R7" i="217" s="1"/>
  <c r="Z6" i="217" a="1"/>
  <c r="Z6" i="217" s="1"/>
  <c r="R6" i="217"/>
  <c r="G6" i="217"/>
  <c r="Q4" i="217"/>
  <c r="P4" i="217"/>
  <c r="O4" i="217"/>
  <c r="N4" i="217"/>
  <c r="M4" i="217"/>
  <c r="E4" i="217"/>
  <c r="C4" i="217"/>
  <c r="G36" i="215"/>
  <c r="R36" i="215" s="1"/>
  <c r="R35" i="215"/>
  <c r="G35" i="215"/>
  <c r="L35" i="215" s="1"/>
  <c r="G34" i="215"/>
  <c r="R34" i="215" s="1"/>
  <c r="G33" i="215"/>
  <c r="R33" i="215" s="1"/>
  <c r="G32" i="215"/>
  <c r="R32" i="215" s="1"/>
  <c r="R31" i="215"/>
  <c r="G31" i="215"/>
  <c r="L31" i="215" s="1"/>
  <c r="G30" i="215"/>
  <c r="R30" i="215" s="1"/>
  <c r="G29" i="215"/>
  <c r="R29" i="215" s="1"/>
  <c r="G28" i="215"/>
  <c r="R28" i="215" s="1"/>
  <c r="R27" i="215"/>
  <c r="G27" i="215"/>
  <c r="L27" i="215" s="1"/>
  <c r="G26" i="215"/>
  <c r="R26" i="215" s="1"/>
  <c r="G25" i="215"/>
  <c r="R25" i="215" s="1"/>
  <c r="G24" i="215"/>
  <c r="R24" i="215" s="1"/>
  <c r="R23" i="215"/>
  <c r="G23" i="215"/>
  <c r="L23" i="215" s="1"/>
  <c r="G22" i="215"/>
  <c r="R22" i="215" s="1"/>
  <c r="G21" i="215"/>
  <c r="R21" i="215" s="1"/>
  <c r="G20" i="215"/>
  <c r="R20" i="215" s="1"/>
  <c r="R19" i="215"/>
  <c r="G19" i="215"/>
  <c r="L19" i="215" s="1"/>
  <c r="L18" i="215"/>
  <c r="G18" i="215"/>
  <c r="R18" i="215" s="1"/>
  <c r="G17" i="215"/>
  <c r="R17" i="215" s="1"/>
  <c r="L16" i="215"/>
  <c r="G16" i="215"/>
  <c r="R16" i="215" s="1"/>
  <c r="G15" i="215"/>
  <c r="R15" i="215" s="1"/>
  <c r="L14" i="215"/>
  <c r="G14" i="215"/>
  <c r="R14" i="215" s="1"/>
  <c r="G13" i="215"/>
  <c r="R13" i="215" s="1"/>
  <c r="R12" i="215"/>
  <c r="L12" i="215"/>
  <c r="G12" i="215"/>
  <c r="L11" i="215"/>
  <c r="G11" i="215"/>
  <c r="R11" i="215" s="1"/>
  <c r="G10" i="215"/>
  <c r="R10" i="215" s="1"/>
  <c r="G9" i="215"/>
  <c r="R9" i="215" s="1"/>
  <c r="R8" i="215"/>
  <c r="G8" i="215"/>
  <c r="L8" i="215" s="1"/>
  <c r="R7" i="215"/>
  <c r="L7" i="215"/>
  <c r="G7" i="215"/>
  <c r="Z6" i="215" a="1"/>
  <c r="Z6" i="215" s="1"/>
  <c r="R6" i="215"/>
  <c r="G6" i="215"/>
  <c r="Q4" i="215"/>
  <c r="P4" i="215"/>
  <c r="O4" i="215"/>
  <c r="N4" i="215"/>
  <c r="M4" i="215"/>
  <c r="E4" i="215"/>
  <c r="C4" i="215"/>
  <c r="R34" i="214"/>
  <c r="G34" i="214"/>
  <c r="L34" i="214" s="1"/>
  <c r="L33" i="214"/>
  <c r="G33" i="214"/>
  <c r="R33" i="214" s="1"/>
  <c r="G32" i="214"/>
  <c r="R32" i="214" s="1"/>
  <c r="G31" i="214"/>
  <c r="R31" i="214" s="1"/>
  <c r="R30" i="214"/>
  <c r="G30" i="214"/>
  <c r="L30" i="214" s="1"/>
  <c r="L29" i="214"/>
  <c r="G29" i="214"/>
  <c r="R29" i="214" s="1"/>
  <c r="G28" i="214"/>
  <c r="R28" i="214" s="1"/>
  <c r="G27" i="214"/>
  <c r="R27" i="214" s="1"/>
  <c r="R26" i="214"/>
  <c r="G26" i="214"/>
  <c r="L26" i="214" s="1"/>
  <c r="L25" i="214"/>
  <c r="G25" i="214"/>
  <c r="R25" i="214" s="1"/>
  <c r="G24" i="214"/>
  <c r="R24" i="214" s="1"/>
  <c r="G23" i="214"/>
  <c r="R23" i="214" s="1"/>
  <c r="R22" i="214"/>
  <c r="G22" i="214"/>
  <c r="L22" i="214" s="1"/>
  <c r="L21" i="214"/>
  <c r="G21" i="214"/>
  <c r="R21" i="214" s="1"/>
  <c r="G20" i="214"/>
  <c r="R20" i="214" s="1"/>
  <c r="G19" i="214"/>
  <c r="R19" i="214" s="1"/>
  <c r="R18" i="214"/>
  <c r="G18" i="214"/>
  <c r="L18" i="214" s="1"/>
  <c r="L17" i="214"/>
  <c r="G17" i="214"/>
  <c r="R17" i="214" s="1"/>
  <c r="G16" i="214"/>
  <c r="L16" i="214" s="1"/>
  <c r="G15" i="214"/>
  <c r="L15" i="214" s="1"/>
  <c r="R14" i="214"/>
  <c r="G14" i="214"/>
  <c r="L14" i="214" s="1"/>
  <c r="L13" i="214"/>
  <c r="G13" i="214"/>
  <c r="R13" i="214" s="1"/>
  <c r="G12" i="214"/>
  <c r="R12" i="214" s="1"/>
  <c r="G11" i="214"/>
  <c r="L11" i="214" s="1"/>
  <c r="R10" i="214"/>
  <c r="G10" i="214"/>
  <c r="L10" i="214" s="1"/>
  <c r="L9" i="214"/>
  <c r="G9" i="214"/>
  <c r="R9" i="214" s="1"/>
  <c r="G8" i="214"/>
  <c r="R8" i="214" s="1"/>
  <c r="G7" i="214"/>
  <c r="L7" i="214" s="1"/>
  <c r="Z6" i="214" a="1"/>
  <c r="Z6" i="214" s="1"/>
  <c r="G6" i="214"/>
  <c r="R6" i="214" s="1"/>
  <c r="Q4" i="214"/>
  <c r="P4" i="214"/>
  <c r="O4" i="214"/>
  <c r="N4" i="214"/>
  <c r="M4" i="214"/>
  <c r="E4" i="214"/>
  <c r="C4" i="214"/>
  <c r="G34" i="213"/>
  <c r="R34" i="213" s="1"/>
  <c r="R33" i="213"/>
  <c r="G33" i="213"/>
  <c r="G32" i="213"/>
  <c r="R32" i="213" s="1"/>
  <c r="R31" i="213"/>
  <c r="L31" i="213"/>
  <c r="G31" i="213"/>
  <c r="G30" i="213"/>
  <c r="L30" i="213" s="1"/>
  <c r="L29" i="213"/>
  <c r="G29" i="213"/>
  <c r="R29" i="213" s="1"/>
  <c r="G28" i="213"/>
  <c r="R28" i="213" s="1"/>
  <c r="R27" i="213"/>
  <c r="L27" i="213"/>
  <c r="G27" i="213"/>
  <c r="G26" i="213"/>
  <c r="L26" i="213" s="1"/>
  <c r="L25" i="213"/>
  <c r="G25" i="213"/>
  <c r="R25" i="213" s="1"/>
  <c r="G24" i="213"/>
  <c r="R24" i="213" s="1"/>
  <c r="R23" i="213"/>
  <c r="L23" i="213"/>
  <c r="G23" i="213"/>
  <c r="G22" i="213"/>
  <c r="L22" i="213" s="1"/>
  <c r="L21" i="213"/>
  <c r="G21" i="213"/>
  <c r="R21" i="213" s="1"/>
  <c r="G20" i="213"/>
  <c r="R20" i="213" s="1"/>
  <c r="R19" i="213"/>
  <c r="L19" i="213"/>
  <c r="G19" i="213"/>
  <c r="G18" i="213"/>
  <c r="L18" i="213" s="1"/>
  <c r="L17" i="213"/>
  <c r="G17" i="213"/>
  <c r="R17" i="213" s="1"/>
  <c r="G16" i="213"/>
  <c r="R16" i="213" s="1"/>
  <c r="R15" i="213"/>
  <c r="L15" i="213"/>
  <c r="G15" i="213"/>
  <c r="G14" i="213"/>
  <c r="L14" i="213" s="1"/>
  <c r="L13" i="213"/>
  <c r="G13" i="213"/>
  <c r="R13" i="213" s="1"/>
  <c r="G12" i="213"/>
  <c r="R12" i="213" s="1"/>
  <c r="R11" i="213"/>
  <c r="L11" i="213"/>
  <c r="G11" i="213"/>
  <c r="G10" i="213"/>
  <c r="L10" i="213" s="1"/>
  <c r="L9" i="213"/>
  <c r="G9" i="213"/>
  <c r="R9" i="213" s="1"/>
  <c r="G8" i="213"/>
  <c r="R8" i="213" s="1"/>
  <c r="R7" i="213"/>
  <c r="G7" i="213"/>
  <c r="L7" i="213" s="1"/>
  <c r="Z6" i="213" a="1"/>
  <c r="Z6" i="213" s="1"/>
  <c r="R6" i="213"/>
  <c r="L6" i="213"/>
  <c r="G6" i="213"/>
  <c r="Q4" i="213"/>
  <c r="P4" i="213"/>
  <c r="O4" i="213"/>
  <c r="N4" i="213"/>
  <c r="M4" i="213"/>
  <c r="E4" i="213"/>
  <c r="C4" i="213"/>
  <c r="G34" i="212"/>
  <c r="R34" i="212" s="1"/>
  <c r="G33" i="212"/>
  <c r="L33" i="212" s="1"/>
  <c r="G32" i="212"/>
  <c r="R32" i="212" s="1"/>
  <c r="G31" i="212"/>
  <c r="L31" i="212" s="1"/>
  <c r="R30" i="212"/>
  <c r="G30" i="212"/>
  <c r="L30" i="212" s="1"/>
  <c r="G29" i="212"/>
  <c r="L29" i="212" s="1"/>
  <c r="G28" i="212"/>
  <c r="R28" i="212" s="1"/>
  <c r="G27" i="212"/>
  <c r="L27" i="212" s="1"/>
  <c r="R26" i="212"/>
  <c r="L26" i="212"/>
  <c r="G26" i="212"/>
  <c r="G25" i="212"/>
  <c r="L25" i="212" s="1"/>
  <c r="G24" i="212"/>
  <c r="R24" i="212" s="1"/>
  <c r="R23" i="212"/>
  <c r="G23" i="212"/>
  <c r="L23" i="212" s="1"/>
  <c r="L22" i="212"/>
  <c r="G22" i="212"/>
  <c r="R22" i="212" s="1"/>
  <c r="G21" i="212"/>
  <c r="L21" i="212" s="1"/>
  <c r="G20" i="212"/>
  <c r="R20" i="212" s="1"/>
  <c r="R19" i="212"/>
  <c r="G19" i="212"/>
  <c r="L19" i="212" s="1"/>
  <c r="G18" i="212"/>
  <c r="R18" i="212" s="1"/>
  <c r="G17" i="212"/>
  <c r="L17" i="212" s="1"/>
  <c r="G16" i="212"/>
  <c r="R16" i="212" s="1"/>
  <c r="G15" i="212"/>
  <c r="L15" i="212" s="1"/>
  <c r="R14" i="212"/>
  <c r="G14" i="212"/>
  <c r="L14" i="212" s="1"/>
  <c r="G13" i="212"/>
  <c r="L13" i="212" s="1"/>
  <c r="G12" i="212"/>
  <c r="R12" i="212" s="1"/>
  <c r="G11" i="212"/>
  <c r="L11" i="212" s="1"/>
  <c r="R10" i="212"/>
  <c r="L10" i="212"/>
  <c r="G10" i="212"/>
  <c r="G9" i="212"/>
  <c r="L9" i="212" s="1"/>
  <c r="G8" i="212"/>
  <c r="R8" i="212" s="1"/>
  <c r="R7" i="212"/>
  <c r="G7" i="212"/>
  <c r="L7" i="212" s="1"/>
  <c r="Z6" i="212" a="1"/>
  <c r="Z6" i="212" s="1"/>
  <c r="G6" i="212"/>
  <c r="R6" i="212" s="1"/>
  <c r="Q4" i="212"/>
  <c r="P4" i="212"/>
  <c r="O4" i="212"/>
  <c r="N4" i="212"/>
  <c r="M4" i="212"/>
  <c r="E4" i="212"/>
  <c r="C4" i="212"/>
  <c r="G36" i="211"/>
  <c r="R36" i="211" s="1"/>
  <c r="R35" i="211"/>
  <c r="G35" i="211"/>
  <c r="G34" i="211"/>
  <c r="R34" i="211" s="1"/>
  <c r="R33" i="211"/>
  <c r="L33" i="211"/>
  <c r="G33" i="211"/>
  <c r="L32" i="211"/>
  <c r="G32" i="211"/>
  <c r="R32" i="211" s="1"/>
  <c r="G31" i="211"/>
  <c r="R31" i="211" s="1"/>
  <c r="G30" i="211"/>
  <c r="R30" i="211" s="1"/>
  <c r="R29" i="211"/>
  <c r="L29" i="211"/>
  <c r="G29" i="211"/>
  <c r="L28" i="211"/>
  <c r="G28" i="211"/>
  <c r="R28" i="211" s="1"/>
  <c r="G27" i="211"/>
  <c r="R27" i="211" s="1"/>
  <c r="G26" i="211"/>
  <c r="R26" i="211" s="1"/>
  <c r="R25" i="211"/>
  <c r="L25" i="211"/>
  <c r="G25" i="211"/>
  <c r="L24" i="211"/>
  <c r="G24" i="211"/>
  <c r="R24" i="211" s="1"/>
  <c r="G23" i="211"/>
  <c r="L23" i="211" s="1"/>
  <c r="G22" i="211"/>
  <c r="R22" i="211" s="1"/>
  <c r="R21" i="211"/>
  <c r="L21" i="211"/>
  <c r="G21" i="211"/>
  <c r="L20" i="211"/>
  <c r="G20" i="211"/>
  <c r="R20" i="211" s="1"/>
  <c r="G19" i="211"/>
  <c r="R19" i="211" s="1"/>
  <c r="G18" i="211"/>
  <c r="R18" i="211" s="1"/>
  <c r="R17" i="211"/>
  <c r="L17" i="211"/>
  <c r="G17" i="211"/>
  <c r="L16" i="211"/>
  <c r="G16" i="211"/>
  <c r="R16" i="211" s="1"/>
  <c r="G15" i="211"/>
  <c r="R15" i="211" s="1"/>
  <c r="L14" i="211"/>
  <c r="G14" i="211"/>
  <c r="R14" i="211" s="1"/>
  <c r="G13" i="211"/>
  <c r="R13" i="211" s="1"/>
  <c r="G12" i="211"/>
  <c r="R12" i="211" s="1"/>
  <c r="R11" i="211"/>
  <c r="L11" i="211"/>
  <c r="G11" i="211"/>
  <c r="L10" i="211"/>
  <c r="G10" i="211"/>
  <c r="R10" i="211" s="1"/>
  <c r="G9" i="211"/>
  <c r="R9" i="211" s="1"/>
  <c r="G8" i="211"/>
  <c r="R8" i="211" s="1"/>
  <c r="R7" i="211"/>
  <c r="G7" i="211"/>
  <c r="Z6" i="211" a="1"/>
  <c r="Z6" i="211" s="1"/>
  <c r="R6" i="211"/>
  <c r="G6" i="211"/>
  <c r="L6" i="211" s="1"/>
  <c r="Q4" i="211"/>
  <c r="P4" i="211"/>
  <c r="O4" i="211"/>
  <c r="N4" i="211"/>
  <c r="M4" i="211"/>
  <c r="E4" i="211"/>
  <c r="C4" i="211"/>
  <c r="G36" i="210"/>
  <c r="R36" i="210" s="1"/>
  <c r="R35" i="210"/>
  <c r="G35" i="210"/>
  <c r="L35" i="210" s="1"/>
  <c r="G34" i="210"/>
  <c r="R34" i="210" s="1"/>
  <c r="G33" i="210"/>
  <c r="R33" i="210" s="1"/>
  <c r="G32" i="210"/>
  <c r="R32" i="210" s="1"/>
  <c r="G31" i="210"/>
  <c r="L31" i="210" s="1"/>
  <c r="R30" i="210"/>
  <c r="G30" i="210"/>
  <c r="L30" i="210" s="1"/>
  <c r="G29" i="210"/>
  <c r="R29" i="210" s="1"/>
  <c r="G28" i="210"/>
  <c r="R28" i="210" s="1"/>
  <c r="G27" i="210"/>
  <c r="L27" i="210" s="1"/>
  <c r="R26" i="210"/>
  <c r="L26" i="210"/>
  <c r="G26" i="210"/>
  <c r="G25" i="210"/>
  <c r="R25" i="210" s="1"/>
  <c r="G24" i="210"/>
  <c r="R24" i="210" s="1"/>
  <c r="R23" i="210"/>
  <c r="G23" i="210"/>
  <c r="L23" i="210" s="1"/>
  <c r="L22" i="210"/>
  <c r="G22" i="210"/>
  <c r="R22" i="210" s="1"/>
  <c r="G21" i="210"/>
  <c r="R21" i="210" s="1"/>
  <c r="G20" i="210"/>
  <c r="R20" i="210" s="1"/>
  <c r="R19" i="210"/>
  <c r="G19" i="210"/>
  <c r="L19" i="210" s="1"/>
  <c r="G18" i="210"/>
  <c r="R18" i="210" s="1"/>
  <c r="G17" i="210"/>
  <c r="R17" i="210" s="1"/>
  <c r="G16" i="210"/>
  <c r="R16" i="210" s="1"/>
  <c r="G15" i="210"/>
  <c r="L15" i="210" s="1"/>
  <c r="G14" i="210"/>
  <c r="R14" i="210" s="1"/>
  <c r="G13" i="210"/>
  <c r="R13" i="210" s="1"/>
  <c r="G12" i="210"/>
  <c r="L12" i="210" s="1"/>
  <c r="G11" i="210"/>
  <c r="R11" i="210" s="1"/>
  <c r="G10" i="210"/>
  <c r="R10" i="210" s="1"/>
  <c r="G9" i="210"/>
  <c r="L9" i="210" s="1"/>
  <c r="G8" i="210"/>
  <c r="R8" i="210" s="1"/>
  <c r="G7" i="210"/>
  <c r="R7" i="210" s="1"/>
  <c r="Z6" i="210" a="1"/>
  <c r="Z6" i="210" s="1"/>
  <c r="G6" i="210"/>
  <c r="R6" i="210" s="1"/>
  <c r="Q4" i="210"/>
  <c r="P4" i="210"/>
  <c r="O4" i="210"/>
  <c r="N4" i="210"/>
  <c r="M4" i="210"/>
  <c r="E4" i="210"/>
  <c r="C4" i="210"/>
  <c r="G36" i="209"/>
  <c r="R36" i="209" s="1"/>
  <c r="R35" i="209"/>
  <c r="G35" i="209"/>
  <c r="L35" i="209" s="1"/>
  <c r="G34" i="209"/>
  <c r="R34" i="209" s="1"/>
  <c r="G33" i="209"/>
  <c r="R33" i="209" s="1"/>
  <c r="G32" i="209"/>
  <c r="R32" i="209" s="1"/>
  <c r="G31" i="209"/>
  <c r="L31" i="209" s="1"/>
  <c r="L30" i="209"/>
  <c r="G30" i="209"/>
  <c r="R30" i="209" s="1"/>
  <c r="G28" i="209"/>
  <c r="R28" i="209" s="1"/>
  <c r="R27" i="209"/>
  <c r="G27" i="209"/>
  <c r="L27" i="209" s="1"/>
  <c r="G26" i="209"/>
  <c r="R26" i="209" s="1"/>
  <c r="G25" i="209"/>
  <c r="R25" i="209" s="1"/>
  <c r="G24" i="209"/>
  <c r="R24" i="209" s="1"/>
  <c r="G23" i="209"/>
  <c r="L23" i="209" s="1"/>
  <c r="L22" i="209"/>
  <c r="G22" i="209"/>
  <c r="R22" i="209" s="1"/>
  <c r="G21" i="209"/>
  <c r="R21" i="209" s="1"/>
  <c r="G20" i="209"/>
  <c r="R20" i="209" s="1"/>
  <c r="R19" i="209"/>
  <c r="G19" i="209"/>
  <c r="L19" i="209" s="1"/>
  <c r="G18" i="209"/>
  <c r="R18" i="209" s="1"/>
  <c r="G17" i="209"/>
  <c r="R17" i="209" s="1"/>
  <c r="G16" i="209"/>
  <c r="R16" i="209" s="1"/>
  <c r="G15" i="209"/>
  <c r="L15" i="209" s="1"/>
  <c r="L14" i="209"/>
  <c r="G14" i="209"/>
  <c r="R14" i="209" s="1"/>
  <c r="G13" i="209"/>
  <c r="R13" i="209" s="1"/>
  <c r="G12" i="209"/>
  <c r="R12" i="209" s="1"/>
  <c r="R11" i="209"/>
  <c r="G11" i="209"/>
  <c r="L11" i="209" s="1"/>
  <c r="G10" i="209"/>
  <c r="R10" i="209" s="1"/>
  <c r="G9" i="209"/>
  <c r="R9" i="209" s="1"/>
  <c r="R8" i="209"/>
  <c r="G8" i="209"/>
  <c r="G7" i="209"/>
  <c r="R7" i="209" s="1"/>
  <c r="Z6" i="209" a="1"/>
  <c r="Z6" i="209" s="1"/>
  <c r="G6" i="209"/>
  <c r="Q4" i="209"/>
  <c r="P4" i="209"/>
  <c r="O4" i="209"/>
  <c r="N4" i="209"/>
  <c r="M4" i="209"/>
  <c r="E4" i="209"/>
  <c r="C4" i="209"/>
  <c r="C4" i="208"/>
  <c r="E4" i="208"/>
  <c r="M4" i="208"/>
  <c r="N4" i="208"/>
  <c r="O4" i="208"/>
  <c r="P4" i="208"/>
  <c r="Q4" i="208"/>
  <c r="G6" i="208"/>
  <c r="L6" i="208"/>
  <c r="R6" i="208"/>
  <c r="Z6" i="208" a="1"/>
  <c r="Z6" i="208" s="1"/>
  <c r="G7" i="208"/>
  <c r="L7" i="208"/>
  <c r="R7" i="208"/>
  <c r="G8" i="208"/>
  <c r="L8" i="208"/>
  <c r="R8" i="208"/>
  <c r="G9" i="208"/>
  <c r="L9" i="208" s="1"/>
  <c r="G10" i="208"/>
  <c r="L10" i="208" s="1"/>
  <c r="G11" i="208"/>
  <c r="L11" i="208"/>
  <c r="R11" i="208"/>
  <c r="G12" i="208"/>
  <c r="L12" i="208"/>
  <c r="R12" i="208"/>
  <c r="G13" i="208"/>
  <c r="L13" i="208" s="1"/>
  <c r="G14" i="208"/>
  <c r="L14" i="208" s="1"/>
  <c r="G15" i="208"/>
  <c r="L15" i="208"/>
  <c r="R15" i="208"/>
  <c r="G16" i="208"/>
  <c r="L16" i="208"/>
  <c r="R16" i="208"/>
  <c r="G17" i="208"/>
  <c r="L17" i="208" s="1"/>
  <c r="G18" i="208"/>
  <c r="L18" i="208" s="1"/>
  <c r="G19" i="208"/>
  <c r="L19" i="208"/>
  <c r="R19" i="208"/>
  <c r="G20" i="208"/>
  <c r="L20" i="208"/>
  <c r="R20" i="208"/>
  <c r="G21" i="208"/>
  <c r="L21" i="208" s="1"/>
  <c r="G22" i="208"/>
  <c r="L22" i="208" s="1"/>
  <c r="G23" i="208"/>
  <c r="L23" i="208"/>
  <c r="R23" i="208"/>
  <c r="G24" i="208"/>
  <c r="L24" i="208"/>
  <c r="R24" i="208"/>
  <c r="G25" i="208"/>
  <c r="R25" i="208" s="1"/>
  <c r="G26" i="208"/>
  <c r="L26" i="208"/>
  <c r="R26" i="208"/>
  <c r="G27" i="208"/>
  <c r="L27" i="208" s="1"/>
  <c r="G28" i="208"/>
  <c r="L28" i="208" s="1"/>
  <c r="G29" i="208"/>
  <c r="L29" i="208" s="1"/>
  <c r="G30" i="208"/>
  <c r="L30" i="208"/>
  <c r="R30" i="208"/>
  <c r="G31" i="208"/>
  <c r="L31" i="208" s="1"/>
  <c r="G32" i="208"/>
  <c r="L32" i="208" s="1"/>
  <c r="G33" i="208"/>
  <c r="R33" i="208" s="1"/>
  <c r="G34" i="208"/>
  <c r="L34" i="208"/>
  <c r="R34" i="208"/>
  <c r="G36" i="207"/>
  <c r="R36" i="207" s="1"/>
  <c r="G35" i="207"/>
  <c r="L35" i="207" s="1"/>
  <c r="G34" i="207"/>
  <c r="R34" i="207" s="1"/>
  <c r="R33" i="207"/>
  <c r="G33" i="207"/>
  <c r="L33" i="207" s="1"/>
  <c r="G32" i="207"/>
  <c r="R32" i="207" s="1"/>
  <c r="G31" i="207"/>
  <c r="L31" i="207" s="1"/>
  <c r="G30" i="207"/>
  <c r="R30" i="207" s="1"/>
  <c r="R29" i="207"/>
  <c r="G29" i="207"/>
  <c r="L29" i="207" s="1"/>
  <c r="G28" i="207"/>
  <c r="R28" i="207" s="1"/>
  <c r="G27" i="207"/>
  <c r="L27" i="207" s="1"/>
  <c r="G26" i="207"/>
  <c r="R26" i="207" s="1"/>
  <c r="G25" i="207"/>
  <c r="L25" i="207" s="1"/>
  <c r="G24" i="207"/>
  <c r="L24" i="207" s="1"/>
  <c r="G23" i="207"/>
  <c r="L23" i="207" s="1"/>
  <c r="R22" i="207"/>
  <c r="L22" i="207"/>
  <c r="G22" i="207"/>
  <c r="G21" i="207"/>
  <c r="L21" i="207" s="1"/>
  <c r="G20" i="207"/>
  <c r="R20" i="207" s="1"/>
  <c r="R19" i="207"/>
  <c r="G19" i="207"/>
  <c r="L19" i="207" s="1"/>
  <c r="L18" i="207"/>
  <c r="G18" i="207"/>
  <c r="R18" i="207" s="1"/>
  <c r="G17" i="207"/>
  <c r="L17" i="207" s="1"/>
  <c r="R16" i="207"/>
  <c r="G15" i="207"/>
  <c r="L15" i="207" s="1"/>
  <c r="G14" i="207"/>
  <c r="R14" i="207" s="1"/>
  <c r="G13" i="207"/>
  <c r="L13" i="207" s="1"/>
  <c r="R12" i="207"/>
  <c r="L12" i="207"/>
  <c r="G12" i="207"/>
  <c r="G11" i="207"/>
  <c r="L11" i="207" s="1"/>
  <c r="G10" i="207"/>
  <c r="R10" i="207" s="1"/>
  <c r="R9" i="207"/>
  <c r="G9" i="207"/>
  <c r="L9" i="207" s="1"/>
  <c r="L8" i="207"/>
  <c r="G8" i="207"/>
  <c r="R8" i="207" s="1"/>
  <c r="G7" i="207"/>
  <c r="L7" i="207" s="1"/>
  <c r="Z6" i="207" a="1"/>
  <c r="Z6" i="207" s="1"/>
  <c r="G6" i="207"/>
  <c r="R6" i="207" s="1"/>
  <c r="Q4" i="207"/>
  <c r="P4" i="207"/>
  <c r="O4" i="207"/>
  <c r="N4" i="207"/>
  <c r="M4" i="207"/>
  <c r="E4" i="207"/>
  <c r="C4" i="207"/>
  <c r="G36" i="206"/>
  <c r="R36" i="206" s="1"/>
  <c r="G35" i="206"/>
  <c r="R35" i="206" s="1"/>
  <c r="G34" i="206"/>
  <c r="R34" i="206" s="1"/>
  <c r="G33" i="206"/>
  <c r="R33" i="206" s="1"/>
  <c r="G32" i="206"/>
  <c r="R32" i="206" s="1"/>
  <c r="G31" i="206"/>
  <c r="R31" i="206" s="1"/>
  <c r="G30" i="206"/>
  <c r="R30" i="206" s="1"/>
  <c r="G29" i="206"/>
  <c r="R29" i="206" s="1"/>
  <c r="G28" i="206"/>
  <c r="R28" i="206" s="1"/>
  <c r="G27" i="206"/>
  <c r="R27" i="206" s="1"/>
  <c r="G26" i="206"/>
  <c r="R26" i="206" s="1"/>
  <c r="G25" i="206"/>
  <c r="R25" i="206" s="1"/>
  <c r="G24" i="206"/>
  <c r="R24" i="206" s="1"/>
  <c r="G23" i="206"/>
  <c r="R23" i="206" s="1"/>
  <c r="G22" i="206"/>
  <c r="R22" i="206" s="1"/>
  <c r="G21" i="206"/>
  <c r="R21" i="206" s="1"/>
  <c r="G20" i="206"/>
  <c r="R20" i="206" s="1"/>
  <c r="G19" i="206"/>
  <c r="R19" i="206" s="1"/>
  <c r="G18" i="206"/>
  <c r="R18" i="206" s="1"/>
  <c r="G17" i="206"/>
  <c r="R17" i="206" s="1"/>
  <c r="G16" i="206"/>
  <c r="R16" i="206" s="1"/>
  <c r="G15" i="206"/>
  <c r="R15" i="206" s="1"/>
  <c r="G14" i="206"/>
  <c r="R14" i="206" s="1"/>
  <c r="G13" i="206"/>
  <c r="R13" i="206" s="1"/>
  <c r="G12" i="206"/>
  <c r="R12" i="206" s="1"/>
  <c r="G11" i="206"/>
  <c r="R11" i="206" s="1"/>
  <c r="G10" i="206"/>
  <c r="R10" i="206" s="1"/>
  <c r="G9" i="206"/>
  <c r="G8" i="206"/>
  <c r="G7" i="206"/>
  <c r="R7" i="206" s="1"/>
  <c r="Z6" i="206" a="1"/>
  <c r="Z6" i="206" s="1"/>
  <c r="G6" i="206"/>
  <c r="R6" i="206" s="1"/>
  <c r="Q4" i="206"/>
  <c r="P4" i="206"/>
  <c r="O4" i="206"/>
  <c r="N4" i="206"/>
  <c r="M4" i="206"/>
  <c r="L4" i="206"/>
  <c r="E4" i="206"/>
  <c r="C4" i="206"/>
  <c r="E14" i="204"/>
  <c r="G14" i="204"/>
  <c r="I14" i="204"/>
  <c r="K14" i="204"/>
  <c r="O14" i="204"/>
  <c r="Q14" i="204"/>
  <c r="S14" i="204"/>
  <c r="I13" i="204"/>
  <c r="K13" i="204"/>
  <c r="M13" i="204"/>
  <c r="O13" i="204"/>
  <c r="Q13" i="204"/>
  <c r="S13" i="204"/>
  <c r="G13" i="204"/>
  <c r="E13" i="204"/>
  <c r="R6" i="209" l="1"/>
  <c r="G4" i="209"/>
  <c r="L28" i="207"/>
  <c r="L32" i="207"/>
  <c r="L36" i="207"/>
  <c r="R31" i="208"/>
  <c r="R27" i="208"/>
  <c r="G4" i="208"/>
  <c r="R31" i="209"/>
  <c r="L34" i="209"/>
  <c r="R9" i="210"/>
  <c r="R12" i="210"/>
  <c r="R15" i="210"/>
  <c r="L18" i="210"/>
  <c r="R31" i="210"/>
  <c r="L34" i="210"/>
  <c r="G4" i="211"/>
  <c r="R15" i="212"/>
  <c r="L18" i="212"/>
  <c r="R31" i="212"/>
  <c r="L34" i="212"/>
  <c r="R10" i="213"/>
  <c r="R14" i="213"/>
  <c r="R18" i="213"/>
  <c r="R22" i="213"/>
  <c r="R26" i="213"/>
  <c r="R30" i="213"/>
  <c r="L34" i="213"/>
  <c r="R7" i="214"/>
  <c r="R11" i="214"/>
  <c r="R15" i="214"/>
  <c r="L15" i="215"/>
  <c r="L20" i="215"/>
  <c r="L22" i="215"/>
  <c r="L24" i="215"/>
  <c r="L26" i="215"/>
  <c r="L28" i="215"/>
  <c r="L30" i="215"/>
  <c r="L32" i="215"/>
  <c r="L34" i="215"/>
  <c r="L36" i="215"/>
  <c r="G4" i="207"/>
  <c r="R13" i="207"/>
  <c r="R23" i="207"/>
  <c r="L30" i="207"/>
  <c r="L34" i="207"/>
  <c r="L33" i="208"/>
  <c r="R15" i="209"/>
  <c r="L18" i="209"/>
  <c r="R23" i="209"/>
  <c r="L26" i="209"/>
  <c r="R27" i="210"/>
  <c r="L7" i="211"/>
  <c r="R11" i="212"/>
  <c r="R27" i="212"/>
  <c r="R4" i="213"/>
  <c r="L20" i="214"/>
  <c r="L24" i="214"/>
  <c r="L28" i="214"/>
  <c r="L32" i="214"/>
  <c r="L10" i="215"/>
  <c r="L7" i="217"/>
  <c r="L9" i="217"/>
  <c r="L11" i="217"/>
  <c r="L13" i="217"/>
  <c r="R15" i="217"/>
  <c r="R19" i="217"/>
  <c r="R23" i="217"/>
  <c r="R4" i="217" s="1"/>
  <c r="L25" i="217"/>
  <c r="L27" i="217"/>
  <c r="L29" i="217"/>
  <c r="L31" i="217"/>
  <c r="R4" i="218"/>
  <c r="R9" i="206"/>
  <c r="G4" i="206"/>
  <c r="L4" i="218"/>
  <c r="L10" i="217"/>
  <c r="L17" i="217"/>
  <c r="L21" i="217"/>
  <c r="L28" i="217"/>
  <c r="L32" i="217"/>
  <c r="G4" i="217"/>
  <c r="R4" i="215"/>
  <c r="L9" i="215"/>
  <c r="L13" i="215"/>
  <c r="L17" i="215"/>
  <c r="L21" i="215"/>
  <c r="L25" i="215"/>
  <c r="L29" i="215"/>
  <c r="L33" i="215"/>
  <c r="G4" i="215"/>
  <c r="R4" i="214"/>
  <c r="G4" i="214"/>
  <c r="L8" i="214"/>
  <c r="L12" i="214"/>
  <c r="L19" i="214"/>
  <c r="L23" i="214"/>
  <c r="L27" i="214"/>
  <c r="L31" i="214"/>
  <c r="G4" i="213"/>
  <c r="L12" i="213"/>
  <c r="L16" i="213"/>
  <c r="L4" i="213" s="1"/>
  <c r="L20" i="213"/>
  <c r="L24" i="213"/>
  <c r="L28" i="213"/>
  <c r="L32" i="213"/>
  <c r="L6" i="212"/>
  <c r="L8" i="212"/>
  <c r="R9" i="212"/>
  <c r="L12" i="212"/>
  <c r="R13" i="212"/>
  <c r="L16" i="212"/>
  <c r="R17" i="212"/>
  <c r="L20" i="212"/>
  <c r="R21" i="212"/>
  <c r="L24" i="212"/>
  <c r="R25" i="212"/>
  <c r="L28" i="212"/>
  <c r="R29" i="212"/>
  <c r="L32" i="212"/>
  <c r="R33" i="212"/>
  <c r="G4" i="212"/>
  <c r="L9" i="211"/>
  <c r="L19" i="211"/>
  <c r="L27" i="211"/>
  <c r="L31" i="211"/>
  <c r="L12" i="211"/>
  <c r="L18" i="211"/>
  <c r="L22" i="211"/>
  <c r="R23" i="211"/>
  <c r="R4" i="211" s="1"/>
  <c r="L26" i="211"/>
  <c r="L30" i="211"/>
  <c r="L36" i="211"/>
  <c r="R4" i="210"/>
  <c r="G4" i="210"/>
  <c r="L17" i="210"/>
  <c r="L21" i="210"/>
  <c r="L25" i="210"/>
  <c r="L29" i="210"/>
  <c r="L33" i="210"/>
  <c r="L7" i="210"/>
  <c r="L10" i="210"/>
  <c r="L13" i="210"/>
  <c r="L16" i="210"/>
  <c r="L20" i="210"/>
  <c r="L24" i="210"/>
  <c r="L28" i="210"/>
  <c r="L32" i="210"/>
  <c r="L36" i="210"/>
  <c r="R4" i="209"/>
  <c r="L7" i="209"/>
  <c r="L13" i="209"/>
  <c r="L17" i="209"/>
  <c r="L21" i="209"/>
  <c r="L25" i="209"/>
  <c r="L33" i="209"/>
  <c r="L9" i="209"/>
  <c r="L12" i="209"/>
  <c r="L16" i="209"/>
  <c r="L20" i="209"/>
  <c r="L24" i="209"/>
  <c r="L28" i="209"/>
  <c r="L32" i="209"/>
  <c r="L36" i="209"/>
  <c r="L4" i="208"/>
  <c r="R32" i="208"/>
  <c r="R28" i="208"/>
  <c r="R21" i="208"/>
  <c r="R17" i="208"/>
  <c r="R13" i="208"/>
  <c r="R9" i="208"/>
  <c r="R29" i="208"/>
  <c r="R22" i="208"/>
  <c r="R18" i="208"/>
  <c r="R14" i="208"/>
  <c r="R10" i="208"/>
  <c r="R7" i="207"/>
  <c r="L10" i="207"/>
  <c r="R11" i="207"/>
  <c r="L14" i="207"/>
  <c r="R15" i="207"/>
  <c r="R17" i="207"/>
  <c r="L20" i="207"/>
  <c r="R21" i="207"/>
  <c r="L26" i="207"/>
  <c r="R27" i="207"/>
  <c r="R31" i="207"/>
  <c r="R35" i="207"/>
  <c r="R8" i="206"/>
  <c r="S19" i="205"/>
  <c r="Y19" i="205" s="1"/>
  <c r="L4" i="210" l="1"/>
  <c r="R4" i="212"/>
  <c r="L4" i="214"/>
  <c r="L4" i="207"/>
  <c r="L4" i="217"/>
  <c r="R4" i="207"/>
  <c r="R4" i="208"/>
  <c r="L4" i="211"/>
  <c r="L4" i="212"/>
  <c r="R4" i="206"/>
  <c r="L4" i="215"/>
  <c r="L4" i="209"/>
  <c r="S15" i="204"/>
  <c r="Q19" i="205"/>
  <c r="Z19" i="205" s="1"/>
  <c r="AC19" i="205" s="1"/>
  <c r="U19" i="205" l="1"/>
  <c r="M9" i="204"/>
  <c r="M14" i="204" s="1"/>
  <c r="Q17" i="205" l="1"/>
  <c r="Q16" i="205"/>
  <c r="Q14" i="205"/>
  <c r="Q18" i="205"/>
  <c r="Z18" i="205" s="1"/>
  <c r="Q13" i="205"/>
  <c r="Q12" i="205"/>
  <c r="Q11" i="205"/>
  <c r="Z17" i="205" l="1"/>
  <c r="Z16" i="205"/>
  <c r="Z14" i="205"/>
  <c r="S13" i="205"/>
  <c r="U13" i="205" s="1"/>
  <c r="Z13" i="205"/>
  <c r="Z12" i="205"/>
  <c r="Z11" i="205"/>
  <c r="G15" i="204"/>
  <c r="S18" i="205"/>
  <c r="U18" i="205" l="1"/>
  <c r="Y18" i="205"/>
  <c r="AC18" i="205" s="1"/>
  <c r="Y13" i="205"/>
  <c r="AC13" i="205" s="1"/>
  <c r="Q15" i="204"/>
  <c r="S14" i="205" l="1"/>
  <c r="I15" i="204"/>
  <c r="U14" i="205" l="1"/>
  <c r="Y14" i="205"/>
  <c r="AC14" i="205" s="1"/>
  <c r="S16" i="205" l="1"/>
  <c r="S12" i="205"/>
  <c r="E15" i="204"/>
  <c r="C15" i="204"/>
  <c r="M15" i="204" l="1"/>
  <c r="Y16" i="205"/>
  <c r="AC16" i="205" s="1"/>
  <c r="U16" i="205"/>
  <c r="Y12" i="205"/>
  <c r="AC12" i="205" s="1"/>
  <c r="U12" i="205"/>
  <c r="Y11" i="205"/>
  <c r="U11" i="205"/>
  <c r="O15" i="204"/>
  <c r="Q15" i="205" l="1"/>
  <c r="Z15" i="205" s="1"/>
  <c r="Z20" i="205" s="1"/>
  <c r="Z22" i="205" s="1"/>
  <c r="S15" i="205"/>
  <c r="S17" i="205"/>
  <c r="AC11" i="205"/>
  <c r="K15" i="204" l="1"/>
  <c r="U15" i="205"/>
  <c r="Y15" i="205"/>
  <c r="AC15" i="205" s="1"/>
  <c r="Y17" i="205"/>
  <c r="U17" i="205"/>
  <c r="AC17" i="205" l="1"/>
  <c r="AC20" i="205" s="1"/>
  <c r="Z21" i="205" s="1"/>
  <c r="Z23" i="205" s="1"/>
  <c r="I26" i="205" s="1"/>
  <c r="AA27" i="205" s="1"/>
  <c r="AA28" i="205" s="1"/>
  <c r="Y20" i="20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6F234064-84B2-4678-9B90-B97DB215407D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B38FCDDD-003C-4B14-A785-6B0DD8E28A47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80D69309-25DA-4C7B-A355-B95F4E5EEF04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FAE4DB2C-553A-4334-AAC7-804B22D84A8D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45829459-1123-484F-ADF1-68A6546B0F7C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5486A2C0-AF99-446E-9024-19B5048F9907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F0F3F2E5-D2E6-45EC-A7EC-785BCD9BD96E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C3A26E50-9418-4D14-A168-04A74611CB11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545B7A77-D7DC-4AC5-AB73-9C2DA03FDA9E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3FB84FE2-98DA-492C-A2CF-CE92ACFF3626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7A50F856-BA23-4003-8233-62E75863F9A2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JPS</author>
  </authors>
  <commentList>
    <comment ref="Z6" authorId="0" shapeId="0" xr:uid="{A6F725E0-CB55-4215-A1FC-9B274623F44C}">
      <text>
        <r>
          <rPr>
            <b/>
            <sz val="9"/>
            <color indexed="81"/>
            <rFont val="Tahoma"/>
            <family val="2"/>
          </rPr>
          <t>نیاز به وارد کردن نیست
به صورت خودکار از روی نام شیت نام وارد می‌شود
نام شیت را صحیح وارد کنید</t>
        </r>
      </text>
    </comment>
  </commentList>
</comments>
</file>

<file path=xl/sharedStrings.xml><?xml version="1.0" encoding="utf-8"?>
<sst xmlns="http://schemas.openxmlformats.org/spreadsheetml/2006/main" count="2733" uniqueCount="401">
  <si>
    <t>واحد</t>
  </si>
  <si>
    <t>پیمانکار:</t>
  </si>
  <si>
    <t>شرح عملیات</t>
  </si>
  <si>
    <t>توضیحات</t>
  </si>
  <si>
    <t>سرپرست کارگاه:</t>
  </si>
  <si>
    <t>صورت وضعيت</t>
  </si>
  <si>
    <t xml:space="preserve">شماره قرارداد </t>
  </si>
  <si>
    <t>دستمزد پيمان</t>
  </si>
  <si>
    <t>تاريخ قرارداد</t>
  </si>
  <si>
    <t>شماره صورت وضعيت :</t>
  </si>
  <si>
    <t xml:space="preserve">مربوط به : </t>
  </si>
  <si>
    <t>كارفرما :</t>
  </si>
  <si>
    <t>شرکت جهان پیکرصبا</t>
  </si>
  <si>
    <t>موضوع قرارداد :</t>
  </si>
  <si>
    <t>پيمانكار :</t>
  </si>
  <si>
    <t>مبلغ اولیه قرارداد :</t>
  </si>
  <si>
    <t>محل كارگاه :</t>
  </si>
  <si>
    <t>تاريخ تنظيم صورت وضعيت :</t>
  </si>
  <si>
    <t>رديف</t>
  </si>
  <si>
    <t xml:space="preserve">موضوع </t>
  </si>
  <si>
    <t>کارکرد قبلی</t>
  </si>
  <si>
    <t>کارکرد فعلی</t>
  </si>
  <si>
    <t>کارکرد تجمعی</t>
  </si>
  <si>
    <t>مبلغ واحد(ریال)</t>
  </si>
  <si>
    <t>مبلغ این دوره(ریال)</t>
  </si>
  <si>
    <t>مبلغ دوره قبل (ریال)</t>
  </si>
  <si>
    <t>مبلغ تجمعی (ریال)</t>
  </si>
  <si>
    <t>جمع کل</t>
  </si>
  <si>
    <t>جمع كل تا اين تاريخ :</t>
  </si>
  <si>
    <t>كسر مي شود بابت صورت وضعيت‎هاي قبلي :</t>
  </si>
  <si>
    <t>جمع كل نا خالص اين صورت وضعيت :</t>
  </si>
  <si>
    <t>كسورات</t>
  </si>
  <si>
    <t>حسن انجام كار</t>
  </si>
  <si>
    <t>بیمه</t>
  </si>
  <si>
    <t>علی الحساب</t>
  </si>
  <si>
    <t>غذا</t>
  </si>
  <si>
    <t>ضرايب به درصد</t>
  </si>
  <si>
    <t>_</t>
  </si>
  <si>
    <t>مبلغ</t>
  </si>
  <si>
    <t>جمع كل كسورات :</t>
  </si>
  <si>
    <t>خالص پرداختي :</t>
  </si>
  <si>
    <t>پيمانكار:</t>
  </si>
  <si>
    <t>مسئول امور مالي:</t>
  </si>
  <si>
    <t>مدیر عامل :</t>
  </si>
  <si>
    <t>تاریخ کارکرد دوره:</t>
  </si>
  <si>
    <t>کدملی</t>
  </si>
  <si>
    <t>ساعت</t>
  </si>
  <si>
    <t>سرپرست ماشین آلات:</t>
  </si>
  <si>
    <t xml:space="preserve">داراب </t>
  </si>
  <si>
    <t>سرپرست دفتر فنی(مرکزی ) :</t>
  </si>
  <si>
    <t>سرپرست اجرا :</t>
  </si>
  <si>
    <t>کارکردقبلی</t>
  </si>
  <si>
    <t>کارکردتجمعی</t>
  </si>
  <si>
    <t>صورت وضعیت01</t>
  </si>
  <si>
    <t xml:space="preserve">مقدار </t>
  </si>
  <si>
    <t xml:space="preserve">واحد </t>
  </si>
  <si>
    <t xml:space="preserve">پروژه داراب </t>
  </si>
  <si>
    <t xml:space="preserve">ردیف </t>
  </si>
  <si>
    <t>1404/02/15</t>
  </si>
  <si>
    <t>140424/012</t>
  </si>
  <si>
    <t xml:space="preserve">مهندس فیروزی </t>
  </si>
  <si>
    <t xml:space="preserve">ساعت </t>
  </si>
  <si>
    <t xml:space="preserve"> اجاره یکدستگاه پمپ بتن </t>
  </si>
  <si>
    <t xml:space="preserve">پمپ بتن </t>
  </si>
  <si>
    <t xml:space="preserve">لودر </t>
  </si>
  <si>
    <t>کمپرسی</t>
  </si>
  <si>
    <t xml:space="preserve">نیسان </t>
  </si>
  <si>
    <t xml:space="preserve">تراک میکسر </t>
  </si>
  <si>
    <t>اجاره یکدستگاه آبپاش 911</t>
  </si>
  <si>
    <t xml:space="preserve">اجاره کمپرسی تک </t>
  </si>
  <si>
    <t xml:space="preserve">اجاره یکدستگاه لودر </t>
  </si>
  <si>
    <t xml:space="preserve">اجاره ماشین آلات </t>
  </si>
  <si>
    <t xml:space="preserve">اجاره تراک میکسر 7 متری و 8 متری </t>
  </si>
  <si>
    <t>جرثقیل</t>
  </si>
  <si>
    <t xml:space="preserve">جرثقیل </t>
  </si>
  <si>
    <t>صورت وضعیت02</t>
  </si>
  <si>
    <t>صورت وضعیت03</t>
  </si>
  <si>
    <t>آبپاش(911)</t>
  </si>
  <si>
    <t>صورت وضعیت04</t>
  </si>
  <si>
    <t>تراکلودر</t>
  </si>
  <si>
    <t>سر پرست ماشین آلات:</t>
  </si>
  <si>
    <t>صورت وضعیت05</t>
  </si>
  <si>
    <t>سرپرست دفتر فنی کارگاه :</t>
  </si>
  <si>
    <t>صورت وضعیت06</t>
  </si>
  <si>
    <t>صورت وضعیت07</t>
  </si>
  <si>
    <t>پیکان بار</t>
  </si>
  <si>
    <t xml:space="preserve">اجاره یک دستگاه نیسان وانت </t>
  </si>
  <si>
    <t>صورت وضعیت08</t>
  </si>
  <si>
    <t>خلاصه متره اسفند ماه1404</t>
  </si>
  <si>
    <t>صورت وضعیت09</t>
  </si>
  <si>
    <t>1404/12/01 الی  1404/12/29</t>
  </si>
  <si>
    <t>1405/01/16</t>
  </si>
  <si>
    <t>9</t>
  </si>
  <si>
    <t>تاریخ</t>
  </si>
  <si>
    <t>روز هفته</t>
  </si>
  <si>
    <t>احجام کار</t>
  </si>
  <si>
    <t>کارکرد واقعي دستگاه
(ساعت)</t>
  </si>
  <si>
    <t>کارکرد صبح</t>
  </si>
  <si>
    <t>کارکرد عصر</t>
  </si>
  <si>
    <t xml:space="preserve">   وضعيت دستگاه
(فعال / غیر فعال)</t>
  </si>
  <si>
    <t>ساعات توقف</t>
  </si>
  <si>
    <t>کارکرد راننده
(ساعت)</t>
  </si>
  <si>
    <t>اضافه کار راننده
(ساعت)</t>
  </si>
  <si>
    <t>ساختار</t>
  </si>
  <si>
    <t>محل کارکرد (ساختار شکست )</t>
  </si>
  <si>
    <t>نام راننده</t>
  </si>
  <si>
    <t>پروژه</t>
  </si>
  <si>
    <t>واحد1</t>
  </si>
  <si>
    <t>مقدار2</t>
  </si>
  <si>
    <t>واحد2</t>
  </si>
  <si>
    <t xml:space="preserve">شروع </t>
  </si>
  <si>
    <t>خاتمه</t>
  </si>
  <si>
    <t>نبود کار</t>
  </si>
  <si>
    <t>شرايط جوي</t>
  </si>
  <si>
    <t>نقص فني</t>
  </si>
  <si>
    <t>نبود راننده</t>
  </si>
  <si>
    <t>سایر</t>
  </si>
  <si>
    <t>حجم‌موردانتظار</t>
  </si>
  <si>
    <t>تن</t>
  </si>
  <si>
    <t>کارکرد مورد انتظار</t>
  </si>
  <si>
    <t>نرخ ساعتی</t>
  </si>
  <si>
    <t>پلاک:</t>
  </si>
  <si>
    <t>مشترک با میکسر شماره 4</t>
  </si>
  <si>
    <t>شناسنامه و اطلاعات ماشین</t>
  </si>
  <si>
    <t>جمع کل حجم کار</t>
  </si>
  <si>
    <t>مترمکعب</t>
  </si>
  <si>
    <t>1404/12/01</t>
  </si>
  <si>
    <t>جمعه</t>
  </si>
  <si>
    <t>حضور در کارگاه فسا / نقص فنی</t>
  </si>
  <si>
    <t>آقای محمد تقدیری</t>
  </si>
  <si>
    <t>فسا</t>
  </si>
  <si>
    <t>نام ماشین (دستگاه)</t>
  </si>
  <si>
    <t>نام در حسابداری</t>
  </si>
  <si>
    <t xml:space="preserve">ده چرخ باری ( پلاک 93-687ع74 ) (پمپ دکل بتن) فسا </t>
  </si>
  <si>
    <t>1404/12/02</t>
  </si>
  <si>
    <t>شنبه</t>
  </si>
  <si>
    <t>شماره شاسی</t>
  </si>
  <si>
    <t>37435216576187</t>
  </si>
  <si>
    <t>کد در حسابداری</t>
  </si>
  <si>
    <t>0725</t>
  </si>
  <si>
    <t>1404/12/03</t>
  </si>
  <si>
    <t>یکشنبه</t>
  </si>
  <si>
    <t>حرکت از سمت کارگاه فسا به سمت کارگاه حاجی آباد</t>
  </si>
  <si>
    <t>حاجی آباد</t>
  </si>
  <si>
    <t>شماره موتور</t>
  </si>
  <si>
    <t>058583-10-352</t>
  </si>
  <si>
    <t>محل نگهداری مدارک</t>
  </si>
  <si>
    <t>دفتر مرکزی</t>
  </si>
  <si>
    <t>1404/12/04</t>
  </si>
  <si>
    <t>دوشنبه</t>
  </si>
  <si>
    <t>شارژ روغن دکل پمپ و سرویس و اورحال (ماشین آلات)/سقف طبقه سوم 265 (5-4-3) / سقف طبقه اول 242 (5-4-3) / سقف طبقه همکف 260 (5-2-3) / ستون طبقه همکف 256 (3-1-3)</t>
  </si>
  <si>
    <t>داراب</t>
  </si>
  <si>
    <t>برگ سبز</t>
  </si>
  <si>
    <t>دارد</t>
  </si>
  <si>
    <t>1404/12/05</t>
  </si>
  <si>
    <t>سه شنبه</t>
  </si>
  <si>
    <t>نقص در شیلنگ دکل پمپ / سقف طبقه اول 453 (5-4-3)</t>
  </si>
  <si>
    <t>کارت ماشین</t>
  </si>
  <si>
    <t>1404/12/06</t>
  </si>
  <si>
    <t>چهارشنبه</t>
  </si>
  <si>
    <t>سقف طبقه اول 424(5-4-3) / سقف طبقه چهارم 389 ( 5-4-3) / ستون طبقه اول 258 (3-3-3)/ ستون طبقه چهارم 403 (3-3-3)/ سقف طبقه چهارم 402(5-4-3) /</t>
  </si>
  <si>
    <t>بیمه ثالث ( پایان اعتبار )</t>
  </si>
  <si>
    <t>1404/12/21</t>
  </si>
  <si>
    <t>نام بیمه گذار</t>
  </si>
  <si>
    <t>آسیا</t>
  </si>
  <si>
    <t>1404/12/07</t>
  </si>
  <si>
    <t>پنجشنبه</t>
  </si>
  <si>
    <t>ستون طبقه دوم 451(3-3-3) /فروش بتن عیار 400 به آژند پی کشاورز (فروش)</t>
  </si>
  <si>
    <t>بیمه بدنه</t>
  </si>
  <si>
    <t>1404/12/08</t>
  </si>
  <si>
    <t>کارت سوخت</t>
  </si>
  <si>
    <t>1404/12/09</t>
  </si>
  <si>
    <t>ستون طبقه اول 258 (3-3-3)/ ستون طبقه اول 258 (3-3-3)/ستون طبقه همکف 255 (3-1-3)/  سقف طبقه همکف 248 (5-2-3)/ سقف خر پشته 392 (4-6-3)/  سقف طبقه چهارم 387 (5-4-3)/ ستون خرپشته 389(3-5-3)</t>
  </si>
  <si>
    <t>معاینه فنی</t>
  </si>
  <si>
    <t>1404/12/10</t>
  </si>
  <si>
    <t>کارکرد در کارگاه   فسا / کارکرد مفید 9:12 دقیقه از ساعت 7:45 الی 16:57</t>
  </si>
  <si>
    <t>کارت هوشمند</t>
  </si>
  <si>
    <t>1404/12/11</t>
  </si>
  <si>
    <t>کارکرد در کارگاه فسا از ساعت 7:30 الی 14:30 / کارکرد مفید 7:00 ساعت / آماده به کار 2:00 ساعت</t>
  </si>
  <si>
    <t>1404/12/12</t>
  </si>
  <si>
    <t>حضور در کارگاه فسا / آماده به کار 9:00 ساعت</t>
  </si>
  <si>
    <t>1404/12/13</t>
  </si>
  <si>
    <t>کارکرد در کارگاه حاجی آباد</t>
  </si>
  <si>
    <t>1404/12/14</t>
  </si>
  <si>
    <t>1404/12/15</t>
  </si>
  <si>
    <t>1404/12/16</t>
  </si>
  <si>
    <t>سقف طبقه سوم 385 (-5-4-3) / ستون طبقه دوم 384 (3-3-3)/ ستون طبقه دوم 395 (3-3-3)/ ستون طبقه چهارم 404 (3-3-3)/ سقف طبقه سوم 405(5-4-3)</t>
  </si>
  <si>
    <t>1404/12/17</t>
  </si>
  <si>
    <t>سقف طبقه همکف 363 (5-2-3)/ فونداسیون 256 (8-2)</t>
  </si>
  <si>
    <t>1404/12/18</t>
  </si>
  <si>
    <t>فونداسیون 166(8-2) /  فونداسیون 167 (8-2)</t>
  </si>
  <si>
    <t>1404/12/19</t>
  </si>
  <si>
    <t>حضور در کارگاه آماده به کار 9:00 ساعت</t>
  </si>
  <si>
    <t>1404/12/20</t>
  </si>
  <si>
    <t>1404/12/22</t>
  </si>
  <si>
    <t>1404/12/23</t>
  </si>
  <si>
    <t>کارگاه حاجی آباد</t>
  </si>
  <si>
    <t>1404/12/24</t>
  </si>
  <si>
    <t>1404/12/25</t>
  </si>
  <si>
    <t>1404/12/26</t>
  </si>
  <si>
    <t>بارندگی / آماده به کار 9:00 ساعت</t>
  </si>
  <si>
    <t>1404/12/27</t>
  </si>
  <si>
    <t>1404/12/28</t>
  </si>
  <si>
    <t>فروش بتن به سوله و آژند پی (فروش)</t>
  </si>
  <si>
    <t>1404/12/29</t>
  </si>
  <si>
    <t>1404/12/30</t>
  </si>
  <si>
    <t>1404/12/31</t>
  </si>
  <si>
    <t xml:space="preserve"> ماشین آلات :</t>
  </si>
  <si>
    <t xml:space="preserve"> اجرا:</t>
  </si>
  <si>
    <t xml:space="preserve"> دفتر فنی:</t>
  </si>
  <si>
    <t xml:space="preserve"> سرپرست کارگاه:</t>
  </si>
  <si>
    <t>بدون پلاک</t>
  </si>
  <si>
    <t>محسن امینی</t>
  </si>
  <si>
    <t>جرثقیل 25 تن</t>
  </si>
  <si>
    <t>گازوئیل 85 لیتر (ماشین آلات)/ بارگیری تیرچه از شاپ تیرچه یک سرویس قطعه 405 (4-4-3) / آماده به کار 7:00 ساعت</t>
  </si>
  <si>
    <t>0719</t>
  </si>
  <si>
    <t>بارگیری تیرچه از شاپ تیرچه یک سرویس قطعه 405 (4-4-3) / بالا گذاشتن تیرچه طبقه چهارم قطعه 405(4-4-3) / آماده به کار 4:00 ساعت</t>
  </si>
  <si>
    <t>در آوردن تیرچه از حوضچه (تولیدی تیرچه)/ در آوردن تیرچه از  قالب ( تولیدی تیرچه) / تخلیه یک تریلر میلگرد ( جهت شرکت آژند پی ) ( فروش) آماده به کار 1:00 ساعت</t>
  </si>
  <si>
    <t>تخلیه یک تریلر میلگرد جهت شرکت آژند پی  ( فروش) / آماده به کار 4:00 ساعت</t>
  </si>
  <si>
    <t>در آوردن تیرچه از قالب ( تولیدی تیرچه ) / آماده به کار 4:00 ساعت</t>
  </si>
  <si>
    <t>ایران</t>
  </si>
  <si>
    <t>بالا گذاشتن بلوک / ماسه / سیمان قطعه 390 طبقه دوم وسوم (3-2-4)/ پایین گذاشتن قالب از طبقه سوم قطعه 264 به انبار( انتقالی به انبار) / آماده به کار 1:00 ساعت</t>
  </si>
  <si>
    <t xml:space="preserve">مرخصی راننده </t>
  </si>
  <si>
    <t>عدم کارکرد/ آماده به کار 9:00 ساعت</t>
  </si>
  <si>
    <t xml:space="preserve">  بالا گذاشتن بلوک و سیمان و ماسه قطعه 390 طبقه چهارم (3-2-4)/ آماده به کار 5:00ساعت</t>
  </si>
  <si>
    <t>جا به جایی دو بندیل خر پا شاپ تیرچه  ( تولیدی تیرچه)/ تعویض روغن جرثقیل (ماشین آلات)/ بالا گذاشتن میلگرد طبقه دوم زون 20(1-3-3) / بالا گذاشتن میلگرد طبقه دوم قطعه 262 (1-3-3)/ بالا گذاشتن قالب طبقه سوم قطعه 264 (2-3-3)/بالا گذاشتن خاموت و میلگرد طبقه چهارم قطعه 404(2-4-3)</t>
  </si>
  <si>
    <t xml:space="preserve">تعطیلی کارگاه </t>
  </si>
  <si>
    <t xml:space="preserve">آژندپی </t>
  </si>
  <si>
    <t>بارگیری 2 بندیل میلگرد زون 20 بر روی لودر (6-2)/ بارگیری 1 بندیل میلگرد بر روی لودر قطعه  412(6-2) / بارگیری 1 بندیل میلگرد بر روی لودر قطعه 364 (3-3-1)/ بالا گذاشتن بلوک طبقه چهارم قطعه 390 (3-2-4)/کارکرد 2:50دقیقه  بعد از ظهر از ساعت 12:50 الی 15:40 جهت شرکت آژند پی تعداد دو عدد سقف  طبقه پنچم بالا گذاشتن تیرچه هر سقف مبلغ 5/000/000 میلیون تومان( فروش)</t>
  </si>
  <si>
    <t>بارندگی</t>
  </si>
  <si>
    <t>آقای رستمی</t>
  </si>
  <si>
    <t>عدم کارکرد / آماده به کار 9:00 ساعت</t>
  </si>
  <si>
    <t xml:space="preserve">بارندگی </t>
  </si>
  <si>
    <t>عدم کارکرد / مرخصی راننده رستمی</t>
  </si>
  <si>
    <t>حمل میلگرد به زون 11 قطعه 404(2-4-3) / حمل میلگرد پرتی به شاپ شش سرویس( 6-2) / حمل و جا به جایی میلگرد در زون 20 پنچ سرویس (6-2)</t>
  </si>
  <si>
    <t>جمع آوری میلگرد از زون 20 به شاپ هشت سرویس (6-2)/ جا به جایی میلگرد در زون 20 پنچ سرویس (6-2) /</t>
  </si>
  <si>
    <t>جمع آوری ضایعات  پانزده سرویس (6-2)/ حمل بتن به آزمایشگاه (8-2)</t>
  </si>
  <si>
    <t xml:space="preserve">حمل میلگرد حرارتی به زون 11  قطعه 396دو سرویس (2-4-3)/ حمل میلگرد از زون 20 و حمل قالب از زون 20به انبار پنچ سرویس ( انبار)/ حمل و بارگیری ماسه به زون 11 (3-2-4) / حمل میلگرد به شاپ (تولیدی شاپ)/ حمل خاموت و میلگرد به زون 11 قطعه 403 چهار سرویس (2-4-3/ حمل خاموت از زون 20 به شاپ دو سرویس( تولیدی شاپ) </t>
  </si>
  <si>
    <t>حمل و جمع آوری میلگرد به زون 12 حیدری (6-2)/ حمل خاموت جمع آوری شده به شاپ( تولیدی شاپ)</t>
  </si>
  <si>
    <t>عدم کارکرد / بارندگی</t>
  </si>
  <si>
    <t>حمل تیرچه به زون 11 قطعه 396 سه سرویس (4-4-3) / حمل و جمع آوری خاموت به شاپ 4 سرویس ( تولیدی شاپ)</t>
  </si>
  <si>
    <t>حمل بتن نمونه به آزمایشگاه(3-3-3) و (3-1-3) و (5-2-3) و (4-6-3) و (5-4-3) و (3-5-3)/ آماده به کار 8:00 ساعت</t>
  </si>
  <si>
    <t>حمل زباله ( تجهیز کارگاه)/ آماده به کار 8:00 ساعت</t>
  </si>
  <si>
    <t xml:space="preserve">حمل بلوک به زون 11 قطعه 388 چهار سرویس (3-2-4) / حمل بتن نمونه به آزمایشگاه (3-3-3)/ حمل سیمان به سایت بلوک زنی سه سرویس ( تولیدی بلوک لیکا) / آماده به کار 1:00 ساعت </t>
  </si>
  <si>
    <t>کوثر</t>
  </si>
  <si>
    <t>1405/11/13</t>
  </si>
  <si>
    <t>حمل پایه دوربین به زون 12 دو سرویس ( تجهیز کارگاه)/ حمل سیمان جهت سایت بلوک زنی دو سرویس( تولیدی بلوک لیکا) / حمل میلگرد به زون 12 دو سرویس حیدری (6-2)/ حمل بتن نمونه به آزمایشگاه (5-4-3) و (3-3-3) و (01)</t>
  </si>
  <si>
    <t xml:space="preserve">حمل بلوک به قطعه 389 سه سرویس (3-2-4)/ حمل سیمان به سایت بلوک زنی دو سرویس (تولیدی بلوک لیکا) / حمل خاموت به زون 20 قطعه 241 دو سرویس (1-1-3)/ سوختگیری 80 لیتر </t>
  </si>
  <si>
    <t xml:space="preserve">حمل قالب به زون 11 قطعه 384 دو سرویس( 2-3-3)/ حمل بلوک به زون 11 قطعه 389 پنچ سرویس (3-2-4)/ حمل سیمان به سایت بلوک زنی 3 سرویس (تولیدی بلوک لیکا) / </t>
  </si>
  <si>
    <t>حمل خاموت به زون 12 حیدری (6-2) / حمل سیمان  به سایت بلوک زنی ( تولیدی بلوک لیکا) / حمل بلوک  به زون 11 قطعه 390 دو سرویس (4-2-3)/ حمل تیرچه به زون 11 قطعه  405 (4-4-3)/ آماده به کار 1:00 ساعت</t>
  </si>
  <si>
    <t>0717</t>
  </si>
  <si>
    <t>حمل میلگرد از زون 11 به  12 حیدری 6 سرویس (6-2)/حمل میلگرد از زون 12 به زون 15 (6-2)/ حمل تانکر آب از زون 11 به زون 20 (01) / حمل سیمان به سایت بلوک زنی دو سرویس (تولیدی لیکا)/ حمل تانکر آب از زون 20 به آشپزخانه ( تجهیزکارگاه) / آماده به کار 1:00 ساعت</t>
  </si>
  <si>
    <t>تراکلود ( پلاک 63-745ک91 )</t>
  </si>
  <si>
    <t>پر کردن فونداسیون زون 15 دو سرویس (10-2) و (1-4-4) / پهن کردن مخلوط زون 15 (2-10) و (1-4-4) / حمل پوکه به کارگاه بلوک زنی( تولیدی بلوک لیکا) / آماده به کار 30 دقیقه</t>
  </si>
  <si>
    <t xml:space="preserve">مجتبی دارابی </t>
  </si>
  <si>
    <t>لودر مدل 1403 فسا</t>
  </si>
  <si>
    <t xml:space="preserve">حمل میلگرد از زون 20 به زون 12 قطعه حیدری(6-2) / تمیز کردن فیلتر کابین و هواکش (ماشین آلات) / حمل پوکه به کارگاه بلوک زنی(تولیدی لیکا) /  حمل میلگرد از زون 11 به زون 12 قطعه حیدری(6-2) / حمل خاموت از شاپ به زون 20 قطعه نیازی(2-4-3) و ( 1-3-3) </t>
  </si>
  <si>
    <t>0722</t>
  </si>
  <si>
    <t>حمل پوکه به کارگاه تیرچه ( تولیدی بلوک لیکا)/ حمل میلگرد به زون 11 قطعه 412 باغبان (6-2)/ حمل بتن به کارگاه تیرچه زنی (تولیدی تیرچه)/ آماده به کار 5:00 ساعت</t>
  </si>
  <si>
    <t>شارژ بچینگ(5-4-3) و (5-2-3) و (3-1-3) و (تولیدی تیرچه) / حمل خاموت از شاپ به زون 11 قطعه جاوید (2-4-3)/ حمل بتن به کارگاه تیرچه ( تولیدی تیرچه)/ حمل پوکه به کارگاه بلوک زنی ( تولیدی بلوک لیکا)</t>
  </si>
  <si>
    <t>شارژ بچینگ (5-4-3) / حمل پوکه به سایت بلوک زنی (تولیدی بلوک لیکا)</t>
  </si>
  <si>
    <t>شارژ بچینگ (5-4-3) و (3-3-3) و (01) / گازوئیل 150 لیتر (ماشین آلات) / آماده به کار 4:00 ساعت</t>
  </si>
  <si>
    <t>1405/11/14</t>
  </si>
  <si>
    <t>شارژ بچینگ (فروش) و (3-3-3) / حمل پوکه به کارگاه بلوک زنی ( تولیدی بلوک لیکا)/ حمل سیمان و گچ از انبار به زون 11 قطعه 390 (3-2-4)</t>
  </si>
  <si>
    <t>حمل میلگرد به زون 20 قطعه نیازی(6-2) / حمل خاموت از شاپ به زون 20 قطعه نیازی (1-1-3) / حمل پوکه به کارگاه بلوک زنی ( تولیدی بلوک لیکا)</t>
  </si>
  <si>
    <t>شارژ بچینگ (3-1-3) و (5-2-3) و (4-6-3) و (5-4-3) و (3-5-3)/ گازوئیل 147 لیتر و تمیز کردن فیلتر کابین و هواکش و گریسکاری لودر (ماشین آلات)/ آماده به کار 3:00 ساعت</t>
  </si>
  <si>
    <t xml:space="preserve"> / جا به جایی میلگرد زون 20 قطعه نیازی (6-2)/ آماده به کار 5:00 ساعت</t>
  </si>
  <si>
    <t xml:space="preserve">جمع آوری میلگرد پرتی (6-2)/ 2:00 ساعت آماده به کار </t>
  </si>
  <si>
    <t>شارژ بچینگ (5-4-3) و (3-3-3)  / آماده به کار 1:00 ساعت</t>
  </si>
  <si>
    <t>شارژ بچینگ ( 5-2-3) و (8-2)/ حمل میلگرد به زون 20 قطعه نیازی  (6-2)</t>
  </si>
  <si>
    <t>شارژ بچینگ (8-2)/ تمیز کردن فیلتر هواکش و کابین (ماشین آلات)/ آماده به کار 2:00 ساعت</t>
  </si>
  <si>
    <t>شارژ بچینگ ( 5-4-3) / حمل میلگرد از زون 20 به قطعه نیازی (6-2)/ حمل میلگرد از زون 20 به کارگاه شاپ (6-2)  / حمل میلگرد از زون 12 به شاپ (6-2) / حمل میلگرد از زون 11 به شاپ (6-2) / حمل جک فلزی از زون 11 به انبار ( انبار)</t>
  </si>
  <si>
    <t>جا به جایی قالب فلزی زون 15 قطعه حیدری (5-2) / حمل قیچی برقی در زون 20 به انبار ( انبار)/ حمل میلگرد از زون 20 به زون 15 قطعه حیدری(6-2) / جمع آوری میلگرد پرتی (6-2)</t>
  </si>
  <si>
    <t>جا بجایی پوکه ( تولیدی بلوک لیکا) /  آماده به کار 3:00 ساعت</t>
  </si>
  <si>
    <t>شارژ بچینگ ( فروش)</t>
  </si>
  <si>
    <t>93 / 544ص 65</t>
  </si>
  <si>
    <t>آماده به کار 9:00 ساعت</t>
  </si>
  <si>
    <t>محمد حسین دودانگه</t>
  </si>
  <si>
    <t>نیسان مدل 1401 (پلاک 63- 196ط 69)</t>
  </si>
  <si>
    <t>حمل 6 سرویس بلوک از سایت بلوک زنی به زون 11 ( 3-2-4)/ آماده به کار 3:00 ساعت</t>
  </si>
  <si>
    <t>nazpl140860351823</t>
  </si>
  <si>
    <t>0711</t>
  </si>
  <si>
    <t>نقشه بردار از اداری به زون 12 و بلعکس (1-2)/ 5 سرویس بلوک سایت بلوک زنی به زون 11 (3-2-4)/ پر کردن 5 عدد کپسول گاز کوچک و یک عدد بزرگ (بالاسری )/ حمل یک سرویس میلگرد از زون 20 به کارگاه تیرچه زنی (تولیدی تیرچه)/آماده به کار 30 دقیقه</t>
  </si>
  <si>
    <t>z24-637382z</t>
  </si>
  <si>
    <t>20 لیتر بنزین در کیلومتر 467551 و خروج از کارگاه جهت تعمیر سیستم ترمز نیسان  خروج 9:00 ورود 11:30 (ماشین آلات)/ حمل یک سرویس میلگرد از زون 20 به کارگاه تیرچه زنی (تولیدی تیرچه)/ حمل قاب و پنچره کارگاه حاجی آباد به داراب جهت تعمیر (انتقالی)</t>
  </si>
  <si>
    <t>1سرویس میلگرد از زون 20 به زون 11 (6-2) و (2-2-3) / 1سرویس میلگرد از زون 12 به کارگاه تیرچه زنی (تولیدی تیرچه)/ دو سرویس حمل بلوک از سایت بلوک زنی به زون 11(3-2-4)</t>
  </si>
  <si>
    <t>6سرویس بلوک از سایت بلوک زنی به زون 11 (3-2-4) / 1سرویس جا به جایی صندلی از باسکول به  شاپ (01)/ پر کردن کپسول 6 عدد (بالا سری)/ آماده به کار 2:00 ساعت</t>
  </si>
  <si>
    <t>1405/08/13</t>
  </si>
  <si>
    <t>دانا</t>
  </si>
  <si>
    <t>3سرویس حمل بلوک از سایت بلوک زنی به زون 11 (3-2-4)/ آماده به کار 5:00ساعت</t>
  </si>
  <si>
    <t>حمل قالب نمونه گیری به آزمایشگاه (3-3-3) و (3-1-3) و (5-4-3) و (3-5-3) و (4-6-3)/ آماده به کار 8:00 ساعت</t>
  </si>
  <si>
    <t xml:space="preserve">حمل قاب پنچره کارگاه حاجی آباد از شهر داراب به کارگاه داراب (انتقالی)/خروج 9:00 ورود 10:00 / ماموریت جهت حمل قاب پنچره به کارگاه حاجی آباد ساعت 15:00(انتقالی) </t>
  </si>
  <si>
    <t>پر کردن کپسول گاز 6 عدد ( بالاسری ) / دو سرویس قالب از زون 20 به انبار ( انبار)/ 4سرویس فوم سقفی زون 11 (4-4-3)</t>
  </si>
  <si>
    <t>حمل یک سرویس بشکه گازوئیل جهت کمپ کارگری ( بالاسری)/ آماده به کار 8:00 ساعت</t>
  </si>
  <si>
    <t>پر کردن کپسول گاز 6 عدد (بالاسری)/  4سرویس جمع آوری خاموت  از زون 20  به شاپ ( تولیدی شاپ) / 1سرویس قالب نمونه گیری به آزمایشگاه (5-2-3) و (8-2)</t>
  </si>
  <si>
    <t>حرکت به سمت کارگاه فسا ماموریت جهت آوردن سهمیه  برنج داراب (بالا سری)</t>
  </si>
  <si>
    <t>حمل و جا به جایی وسایل خوابگاه ( بالاسری )</t>
  </si>
  <si>
    <t>مسلم حقیقت</t>
  </si>
  <si>
    <t xml:space="preserve">نقص فنی </t>
  </si>
  <si>
    <t>93 / 112 ع 78</t>
  </si>
  <si>
    <t>آبپاش 911 (پلاک 93-112ع78 ) (داراب)</t>
  </si>
  <si>
    <t>عدم کارکرد آماده به کار 9:00 ساعت</t>
  </si>
  <si>
    <t>35310259410520</t>
  </si>
  <si>
    <t>0729</t>
  </si>
  <si>
    <t>حمل آب جهت شست و شوی آشپزخانه ( بالاسری) / حمل آب به زون 11 جهت دیوار چینی ( 3-2-4)/ پر کردن منبع آب نیازی جهت کمپ کارگری ( بالا سری) /آماده به کار00 :3 ساعت</t>
  </si>
  <si>
    <t>مختار دودانگه</t>
  </si>
  <si>
    <t>88524</t>
  </si>
  <si>
    <t>پر کردن منبع آب اداری ( بالاسری)/ آبپاشی فونداسیون زون 20 (9-2) / آماده به کار 5:00 ساعت</t>
  </si>
  <si>
    <t>پر کردن منبع آب قطعه  زون 11(3-2-4) /آماده به کار 5:00 ساعت</t>
  </si>
  <si>
    <t>آبپاشی ستون زون 20 طبقه دوم  و طبقه سوم (4-3-3)/ آماده به کار 7:00 ساعت</t>
  </si>
  <si>
    <t>سقف جعفرزاده زون 12 طبقه دوم (6-4-3)/ سقف طبقه 3 و 4 زون 11 ادهمی (6-4-3)و ستون زون 11 ادهمی طبقه 3 و 4 (4-3-3)/3:00ساعت آماده به کار</t>
  </si>
  <si>
    <t>راننده مسلم موسوی نژاد / ستون مومنی طبقه دوم قطعه 451(4-3-3) / آماده به کار 5:00 ساعت</t>
  </si>
  <si>
    <t>مسلم موسوی نژاد</t>
  </si>
  <si>
    <t xml:space="preserve">آبپاشی سقف نیازی زون11 طبقه  4 (6-4-3)/ آبپاشی سقف نیازی زون 11 طبقه دوم و سوم(6-4-3) /  آبپاشی سقف باغبان طبقه اول (6-4-3) فونداسیون نیازی زون 20 (9-2) / آماده به کار 2:00 </t>
  </si>
  <si>
    <t>85 ع 925 /93</t>
  </si>
  <si>
    <t>پارسایی</t>
  </si>
  <si>
    <t>میکسر 6 (925 ع 85)</t>
  </si>
  <si>
    <t>0740</t>
  </si>
  <si>
    <t>1405/08/14</t>
  </si>
  <si>
    <t xml:space="preserve">آسیا </t>
  </si>
  <si>
    <t>حضور در کارگاه حاجی آباد</t>
  </si>
  <si>
    <t>سقف طبقه همکف 363 سه سرویس (5-2-3)/ فونداسیون 256  پنچ سرویس ( 8-2)</t>
  </si>
  <si>
    <t>فونداسیون 166 یک سرویس (8-2)/آماده به کار 7:00 ساعت</t>
  </si>
  <si>
    <t>سقف طبقه اول نیازی 396 چهار سرویس( 5-4-3) / آماده به کار 3:00 ساعت</t>
  </si>
  <si>
    <t>موسوی نژاد</t>
  </si>
  <si>
    <t>ورود به کارگاه داراب /آماده به کار 9:00 ساعت</t>
  </si>
  <si>
    <t>فروش بتن آزاد به بیرون (فروش)</t>
  </si>
  <si>
    <t>فروش بتن آزاد به آژند پی و سوله ( فروش) / آماده به کار 1:00 ساعت</t>
  </si>
  <si>
    <t>93/ 685 ع 76</t>
  </si>
  <si>
    <t>متر مکعب</t>
  </si>
  <si>
    <t>میکسر 5</t>
  </si>
  <si>
    <t>34332416567508</t>
  </si>
  <si>
    <t>0738</t>
  </si>
  <si>
    <t>047222 - 10 - 33591</t>
  </si>
  <si>
    <t xml:space="preserve">سقف طبقه سوم 265  یک سرویس(5-4-3) /  سقف طبقه اول 242  دو سرویس (5-4-3)/  سقف طبقه همکف 260 سه سرویس(5-2-3) / </t>
  </si>
  <si>
    <t>محسن حقیقت</t>
  </si>
  <si>
    <t>سقف طبقه اول 453  سه سرویس (5-4-3) /اماده به کار 4:00 ساعت</t>
  </si>
  <si>
    <t xml:space="preserve">سقف طبقه اول 424  سه سرویس (5-4-3) / سقف طبقه چهارم 389 دو سرویس ( 5-4-3) / سقف طبقه چهارم 402 دو سرویس (5-4-3)/ </t>
  </si>
  <si>
    <t xml:space="preserve">فروش بتن عیار 400 به آژند پی کشاورز چهار سرویس (فروش) / ستون طبقه دوم 451 (3-3-3)/ </t>
  </si>
  <si>
    <t>ستون طبقه اول 258 یک سرویس (3-3-3) /  ستون طبقه همکف 255 یک سرویس ( 3-1-3)/ سقف طبقه همکف 248 دو سرویس ( 5-2-3) / سقف خر پشته 392 یک سرویس (4-6-3)</t>
  </si>
  <si>
    <t>عدم کارکرد/ بارندگی</t>
  </si>
  <si>
    <t xml:space="preserve">سقف طبقه سوم 385 چهار سرویس( 5-4-3) / ستون طبقه دوم 384 یک سرویس (3-3-3)/ ستون طبقه دوم 395 یک سرویس(3-3-3) / ستون طبقه چهارم 404 یک سرویس ( 3-3-3)/ سقف طبقه سوم 405 سه سرویس( 5-4-3)/ </t>
  </si>
  <si>
    <t>سقف طبقه همکف 363 سه سرویس ( 5-2-3)/ فونداسیون 256 شش سرویس (8-2)</t>
  </si>
  <si>
    <t>فونداسیون 166 شش سرویس (8-2)/ فونداسیون 167 چهار سرویس (8-2)</t>
  </si>
  <si>
    <t xml:space="preserve">فروش بتن آزاد به آژند پی و سوله ( فروش) / آماده به کار 1:00 ساعت </t>
  </si>
  <si>
    <t>93 / 687 ع 74</t>
  </si>
  <si>
    <t>میکسر 4 (پلاک 685 ع 76)</t>
  </si>
  <si>
    <t>34332414945843</t>
  </si>
  <si>
    <t>0735</t>
  </si>
  <si>
    <t>225 - 00294 - 355983</t>
  </si>
  <si>
    <t>سقف طبقه سوم 265 سه سرویس (5-4-3)/ سقف طبقه اول 242 سه سرویس (5-4-3)/ سقف طبقه همکف 260 دو سرویس (5-2-3)/ ستون طبقه همکف 256 یک سرویس(3-1-3)</t>
  </si>
  <si>
    <t xml:space="preserve">مسلم حقیقت </t>
  </si>
  <si>
    <t>سقف طبقه اول 453  دو سرویس(5-4-3) / آماده به کار 6:00 ساعت</t>
  </si>
  <si>
    <t>سقف طبقه اول 424 سه سرویس (5-4-3) / سقف طبقه چهارم 389 سه سرویس (5-4-3)/ ستون طبقه اول 258 یک سرویس (3-3-3) /  ستون طبقه چهارم 403 یک سرویس (3-3-3) / سقف طبقه چهارم 402 دو سرویس (5-4-3)</t>
  </si>
  <si>
    <t>فروش بتن عیار 400 به آژند پی کشاورز پنچ سرویس ( فروش ) /آماده به کار 2:00 ساعت</t>
  </si>
  <si>
    <t>ستون طبقه همکف 255 یک سرویس ( 3-1-3) / سقف طبقه همکف 248 سه سرویس (5-2-3) / سقف خر پشته 392 یک سرویس (4-6-3)/ سقف طبقه چهارم 387 سه سرویس (5-4-3)</t>
  </si>
  <si>
    <t>ستون خر پشته 389 یک سرویس ( 3-5-3) / آماده به کار 7:00 ساعت</t>
  </si>
  <si>
    <t>سقف طبقه سوم 385 دو سرویس (5-4-3) / ستون طبقه دوم 384 یک سرویس (3-3-3)/ ستون طبقه دوم 395 دو سرویس (3-3-3)/ ستون طبقه چهارم 404 یک سرویس ( 3-3-3)/ سقف طبقه سوم 405  سه سرویس (5-4-3)</t>
  </si>
  <si>
    <t>سقف طبقه همکف 363 سه سرویس (5-2-3)/ فونداسیون 256 شیش سرویس (8-2)</t>
  </si>
  <si>
    <t>فونداسیون 166 دو سرویس(8-2) / فونداسیون 167 پنچ سرویس (8-2)</t>
  </si>
  <si>
    <t>سقف طبقه اول 396 چهار سرویس ( 5-4-3)</t>
  </si>
  <si>
    <t>عدم کارکرد /آماده به کار 9:00 ساعت</t>
  </si>
  <si>
    <t>فروش بتن آزاد به بیرون ( فروش )</t>
  </si>
  <si>
    <t xml:space="preserve">فروش بتن آزاد به آژند پی و سوله ( فروش ) / آماده به کار 1:00 ساعت </t>
  </si>
  <si>
    <t>17 / 736 ب 22</t>
  </si>
  <si>
    <t>کمپرسی ده چرخ(میکسر 3)فسا (پلاک 17-736ب22 )</t>
  </si>
  <si>
    <t>34332414756226</t>
  </si>
  <si>
    <t>0723</t>
  </si>
  <si>
    <t>1023059 - 83591</t>
  </si>
  <si>
    <t>مدارک نگهداری مدارک</t>
  </si>
  <si>
    <t>سقف طبقه اول دو سرویس 242(5-4-3)  / سقف طبقه همکف 260 یک سرویس  (5-2-3)/ آماده به کار 3:00 ساعت</t>
  </si>
  <si>
    <t>آژند پی</t>
  </si>
  <si>
    <t xml:space="preserve">بتن عیار 400 فروش به آژند پی یک سرویس (فروش)/ آماده به کار 6:00 ساعت             </t>
  </si>
  <si>
    <t>سقف طبقه چهارم 387  چهار سرویس (5-4-3)</t>
  </si>
  <si>
    <t>سقف طبقه سوم 385 دو سرویس(5-4-3) / سقف طبقه سوم 405 دو سرویس (5-4-3)/آماده به کار 3:00 ساعت</t>
  </si>
  <si>
    <t>فونداسیون 166  چهار سرویس(8-2) / فونداسیون 167 پنچ سرویس (8-2)</t>
  </si>
  <si>
    <t xml:space="preserve">فروش بتن آزاد به آژند پی و سوله(فروش) / آماده به کار 1:00 ساعت </t>
  </si>
  <si>
    <t>عبدالرحمان تقدیری</t>
  </si>
  <si>
    <t>88 ع 528 /83</t>
  </si>
  <si>
    <t>کامیون کمپرسی ده چرخ (پلاک 83-528ع88 ) (تبدیل به میکسر 2)</t>
  </si>
  <si>
    <t>0714</t>
  </si>
  <si>
    <t>فروش بتن عیار 400 به آژند پی پنچ سرویس (فروش)</t>
  </si>
  <si>
    <t>فروش بتن آزاد به بیرون(فروش)</t>
  </si>
  <si>
    <t xml:space="preserve">فروش بتن آزاد به آژند پی و سوله(فروش)/ آماده به کار 1:00 ساعت </t>
  </si>
  <si>
    <t>حرکت از کارگاه فسا به کارگاه داراب</t>
  </si>
  <si>
    <t>سقف طبقه  سوم 265 دو سرویس (5-4-3)/سقف طبقه اول 242 دو سرویس(5-4-3) / سقف طبقه همکف 260 سه سرویس5-2-3) /ستون طبقه همکف 256 دو سرویس( 3-1-3)</t>
  </si>
  <si>
    <t>سقف طبقه اول 453 سه سرویس (5-4-3)/آماده به کار 3:00 ساعت</t>
  </si>
  <si>
    <t>سقف طبقه اول 424 دو سرویس(5-4-3) / سقف طبقه چهارم 389 سه سرویس(5-4-3) / ستون طبقه اول 258 یک سرویس(3-3-3) / ستون طبقه چهارم 403 یک سرویس (3-3-3)/سقف طبقه چهارم 402 چهار سرویس (5-4-3)</t>
  </si>
  <si>
    <t>سقف طبقه همکف 248 سه سرویس (5-2-3)/ سقف طبقه چهارم 387 دو سرویس (5-4-3)</t>
  </si>
  <si>
    <t>حرکت به سمت کارگاه حاجی آباد</t>
  </si>
  <si>
    <t>91 س 485 /73</t>
  </si>
  <si>
    <t>پیکان وانت 93 ( پلاک 73-485س91 )حاجی آباد</t>
  </si>
  <si>
    <t>0705</t>
  </si>
  <si>
    <t>1405/10/15</t>
  </si>
  <si>
    <t>جا به جایی و حمل وسایل خوابگاه مهندسین (بالاسری)</t>
  </si>
  <si>
    <t>آقای محمد دودانگه</t>
  </si>
  <si>
    <t xml:space="preserve">حمل یک سرویس کابل سیار و کپسول گاز از زون 20 به انبار(انبار) / شش سرویس حمل فوم از زون 20 به زون 11 ادهمی(4-4-3) </t>
  </si>
  <si>
    <t>یک سرویس جا بجایی وسایل خوابگاه(بالاسری)/ آماده به کار 7:00 ساعت</t>
  </si>
  <si>
    <t>رضا جوکار</t>
  </si>
  <si>
    <t>صبح تا ظهر نقص فنی عدم کارکرد</t>
  </si>
  <si>
    <t>سقف طبقه اول 396 (5-4-3)/ آماده به کار 6:00 ساعت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</si>
</sst>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1000000]hh:mm;@"/>
    <numFmt numFmtId="166" formatCode="[h]:mm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b/>
      <sz val="16"/>
      <color theme="1"/>
      <name val="B Nazanin"/>
      <charset val="178"/>
    </font>
    <font>
      <sz val="13"/>
      <color theme="1"/>
      <name val="B Nazanin"/>
      <family val="2"/>
      <charset val="178"/>
    </font>
    <font>
      <sz val="11"/>
      <color theme="1"/>
      <name val="B Nazanin"/>
      <family val="2"/>
      <charset val="178"/>
    </font>
    <font>
      <sz val="8"/>
      <name val="Calibri"/>
      <family val="2"/>
      <scheme val="minor"/>
    </font>
    <font>
      <b/>
      <sz val="20"/>
      <color theme="1"/>
      <name val="B Nazanin"/>
      <charset val="178"/>
    </font>
    <font>
      <sz val="22"/>
      <color theme="1"/>
      <name val="B Nazanin"/>
      <charset val="178"/>
    </font>
    <font>
      <b/>
      <sz val="22"/>
      <color theme="1"/>
      <name val="B Nazanin"/>
      <charset val="178"/>
    </font>
    <font>
      <sz val="22"/>
      <color theme="1"/>
      <name val="Calibri"/>
      <family val="2"/>
      <charset val="178"/>
      <scheme val="minor"/>
    </font>
    <font>
      <b/>
      <sz val="18"/>
      <color theme="1"/>
      <name val="B Nazanin"/>
      <charset val="17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B Nazanin"/>
      <charset val="178"/>
    </font>
    <font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1"/>
      <color rgb="FF000000"/>
      <name val="B Nazanin"/>
      <charset val="178"/>
    </font>
    <font>
      <sz val="9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sz val="10"/>
      <color rgb="FF000000"/>
      <name val="B Nazanin"/>
      <charset val="178"/>
    </font>
    <font>
      <sz val="14"/>
      <color theme="1"/>
      <name val="B Nazanin"/>
      <charset val="178"/>
    </font>
    <font>
      <sz val="12"/>
      <color theme="1"/>
      <name val="B Nazanin"/>
      <charset val="178"/>
    </font>
    <font>
      <u/>
      <sz val="18"/>
      <color theme="10"/>
      <name val="B Titr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rgb="FF000000"/>
      <name val="B Titr"/>
      <charset val="178"/>
    </font>
    <font>
      <sz val="12"/>
      <color rgb="FF000000"/>
      <name val="B Titr"/>
      <charset val="178"/>
    </font>
    <font>
      <b/>
      <sz val="10"/>
      <color theme="1"/>
      <name val="B Nazanin"/>
      <charset val="178"/>
    </font>
    <font>
      <b/>
      <sz val="9"/>
      <color indexed="81"/>
      <name val="Tahoma"/>
      <family val="2"/>
    </font>
    <font>
      <b/>
      <sz val="14"/>
      <name val="B Nazanin"/>
      <charset val="178"/>
    </font>
    <font>
      <b/>
      <sz val="11"/>
      <color theme="1"/>
      <name val="B Nazanin"/>
      <charset val="178"/>
    </font>
    <font>
      <b/>
      <sz val="18"/>
      <name val="B Nazanin"/>
      <charset val="178"/>
    </font>
    <font>
      <sz val="17"/>
      <color theme="1"/>
      <name val="B Nazanin"/>
      <charset val="178"/>
    </font>
    <font>
      <b/>
      <sz val="17"/>
      <color theme="1"/>
      <name val="B Nazanin"/>
      <charset val="178"/>
    </font>
    <font>
      <b/>
      <sz val="17"/>
      <name val="B Nazanin"/>
      <charset val="178"/>
    </font>
    <font>
      <b/>
      <sz val="16"/>
      <name val="B Nazanin"/>
      <charset val="178"/>
    </font>
    <font>
      <sz val="18"/>
      <color theme="1"/>
      <name val="B Nazanin"/>
      <charset val="178"/>
    </font>
    <font>
      <b/>
      <sz val="15"/>
      <name val="B Nazanin"/>
      <charset val="178"/>
    </font>
    <font>
      <b/>
      <sz val="15"/>
      <color theme="1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16" fillId="0" borderId="0" applyNumberFormat="0" applyFill="0" applyBorder="0" applyAlignment="0" applyProtection="0"/>
  </cellStyleXfs>
  <cellXfs count="372">
    <xf numFmtId="0" fontId="0" fillId="0" borderId="0" xfId="0"/>
    <xf numFmtId="0" fontId="3" fillId="0" borderId="0" xfId="2"/>
    <xf numFmtId="0" fontId="4" fillId="0" borderId="2" xfId="2" applyFont="1" applyBorder="1" applyAlignment="1">
      <alignment horizontal="center" vertical="center"/>
    </xf>
    <xf numFmtId="0" fontId="7" fillId="0" borderId="0" xfId="3" applyAlignment="1">
      <alignment vertical="center"/>
    </xf>
    <xf numFmtId="2" fontId="7" fillId="0" borderId="0" xfId="3" applyNumberFormat="1" applyAlignment="1">
      <alignment vertical="center"/>
    </xf>
    <xf numFmtId="0" fontId="7" fillId="0" borderId="0" xfId="3" applyAlignment="1">
      <alignment vertical="center" wrapText="1"/>
    </xf>
    <xf numFmtId="2" fontId="7" fillId="0" borderId="0" xfId="3" applyNumberFormat="1" applyAlignment="1">
      <alignment vertical="center" wrapText="1"/>
    </xf>
    <xf numFmtId="3" fontId="7" fillId="0" borderId="0" xfId="3" applyNumberFormat="1" applyAlignment="1">
      <alignment vertical="center"/>
    </xf>
    <xf numFmtId="0" fontId="8" fillId="0" borderId="0" xfId="3" applyFont="1" applyAlignment="1">
      <alignment vertical="center"/>
    </xf>
    <xf numFmtId="49" fontId="6" fillId="0" borderId="9" xfId="3" applyNumberFormat="1" applyFont="1" applyBorder="1" applyAlignment="1">
      <alignment horizontal="center" vertical="center"/>
    </xf>
    <xf numFmtId="0" fontId="6" fillId="0" borderId="11" xfId="3" applyFont="1" applyBorder="1" applyAlignment="1">
      <alignment vertical="center" readingOrder="2"/>
    </xf>
    <xf numFmtId="0" fontId="6" fillId="0" borderId="16" xfId="3" applyFont="1" applyBorder="1" applyAlignment="1">
      <alignment vertical="center" readingOrder="2"/>
    </xf>
    <xf numFmtId="0" fontId="6" fillId="0" borderId="1" xfId="3" applyFont="1" applyBorder="1" applyAlignment="1">
      <alignment vertical="center" readingOrder="2"/>
    </xf>
    <xf numFmtId="0" fontId="6" fillId="0" borderId="30" xfId="3" applyFont="1" applyBorder="1" applyAlignment="1">
      <alignment vertical="center" readingOrder="2"/>
    </xf>
    <xf numFmtId="0" fontId="6" fillId="0" borderId="0" xfId="2" applyFont="1" applyAlignment="1">
      <alignment vertical="top"/>
    </xf>
    <xf numFmtId="0" fontId="6" fillId="0" borderId="26" xfId="3" applyFont="1" applyBorder="1" applyAlignment="1">
      <alignment horizontal="center" vertical="center" wrapText="1"/>
    </xf>
    <xf numFmtId="0" fontId="6" fillId="0" borderId="37" xfId="3" applyFont="1" applyBorder="1" applyAlignment="1">
      <alignment vertical="center"/>
    </xf>
    <xf numFmtId="3" fontId="6" fillId="0" borderId="57" xfId="3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 readingOrder="2"/>
    </xf>
    <xf numFmtId="3" fontId="6" fillId="0" borderId="2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3" fillId="0" borderId="0" xfId="2" applyFont="1"/>
    <xf numFmtId="0" fontId="4" fillId="0" borderId="3" xfId="2" applyFont="1" applyBorder="1" applyAlignment="1">
      <alignment horizontal="right" vertical="center" wrapText="1" readingOrder="2"/>
    </xf>
    <xf numFmtId="0" fontId="6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 readingOrder="2"/>
    </xf>
    <xf numFmtId="0" fontId="12" fillId="0" borderId="68" xfId="2" applyFont="1" applyBorder="1" applyAlignment="1">
      <alignment horizontal="center" vertical="center" wrapText="1" readingOrder="2"/>
    </xf>
    <xf numFmtId="0" fontId="12" fillId="0" borderId="69" xfId="2" applyFont="1" applyBorder="1" applyAlignment="1">
      <alignment horizontal="center" vertical="center" wrapText="1" readingOrder="2"/>
    </xf>
    <xf numFmtId="2" fontId="4" fillId="0" borderId="68" xfId="2" applyNumberFormat="1" applyFont="1" applyBorder="1" applyAlignment="1">
      <alignment horizontal="center" vertical="center"/>
    </xf>
    <xf numFmtId="2" fontId="11" fillId="0" borderId="69" xfId="2" applyNumberFormat="1" applyFont="1" applyBorder="1" applyAlignment="1">
      <alignment horizontal="center" vertical="center"/>
    </xf>
    <xf numFmtId="2" fontId="4" fillId="0" borderId="69" xfId="2" applyNumberFormat="1" applyFont="1" applyBorder="1" applyAlignment="1">
      <alignment horizontal="center" vertical="center"/>
    </xf>
    <xf numFmtId="0" fontId="4" fillId="0" borderId="69" xfId="2" applyFont="1" applyBorder="1" applyAlignment="1">
      <alignment horizontal="center" vertical="center"/>
    </xf>
    <xf numFmtId="0" fontId="3" fillId="0" borderId="67" xfId="2" applyBorder="1"/>
    <xf numFmtId="0" fontId="3" fillId="0" borderId="5" xfId="2" applyBorder="1"/>
    <xf numFmtId="2" fontId="10" fillId="0" borderId="70" xfId="2" applyNumberFormat="1" applyFont="1" applyBorder="1" applyAlignment="1">
      <alignment horizontal="center" vertical="center"/>
    </xf>
    <xf numFmtId="2" fontId="4" fillId="0" borderId="71" xfId="2" applyNumberFormat="1" applyFont="1" applyBorder="1" applyAlignment="1">
      <alignment horizontal="center" vertical="center"/>
    </xf>
    <xf numFmtId="0" fontId="3" fillId="0" borderId="64" xfId="2" applyBorder="1"/>
    <xf numFmtId="0" fontId="25" fillId="0" borderId="0" xfId="0" applyFont="1" applyAlignment="1">
      <alignment horizontal="center" vertical="center" wrapText="1" readingOrder="2"/>
    </xf>
    <xf numFmtId="0" fontId="26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27" fillId="3" borderId="82" xfId="0" applyFont="1" applyFill="1" applyBorder="1" applyAlignment="1">
      <alignment horizontal="center" vertical="center" wrapText="1" readingOrder="1"/>
    </xf>
    <xf numFmtId="164" fontId="22" fillId="3" borderId="82" xfId="0" applyNumberFormat="1" applyFont="1" applyFill="1" applyBorder="1" applyAlignment="1">
      <alignment horizontal="center" vertical="center" wrapText="1" readingOrder="1"/>
    </xf>
    <xf numFmtId="0" fontId="22" fillId="3" borderId="82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 wrapText="1" readingOrder="2"/>
    </xf>
    <xf numFmtId="0" fontId="19" fillId="4" borderId="0" xfId="0" applyFont="1" applyFill="1" applyAlignment="1">
      <alignment horizontal="center" vertical="center" shrinkToFit="1" readingOrder="2"/>
    </xf>
    <xf numFmtId="0" fontId="25" fillId="5" borderId="84" xfId="0" applyFont="1" applyFill="1" applyBorder="1" applyAlignment="1" applyProtection="1">
      <alignment horizontal="center" vertical="center" wrapText="1" readingOrder="2"/>
      <protection locked="0"/>
    </xf>
    <xf numFmtId="0" fontId="25" fillId="5" borderId="0" xfId="0" applyFont="1" applyFill="1" applyAlignment="1" applyProtection="1">
      <alignment horizontal="center" vertical="center" wrapText="1" readingOrder="2"/>
      <protection locked="0"/>
    </xf>
    <xf numFmtId="0" fontId="25" fillId="0" borderId="85" xfId="0" applyFont="1" applyBorder="1" applyAlignment="1" applyProtection="1">
      <alignment horizontal="center" vertical="center" wrapText="1" readingOrder="2"/>
      <protection locked="0"/>
    </xf>
    <xf numFmtId="0" fontId="25" fillId="0" borderId="86" xfId="0" applyFont="1" applyBorder="1" applyAlignment="1" applyProtection="1">
      <alignment horizontal="center" vertical="center" wrapText="1" readingOrder="2"/>
      <protection locked="0"/>
    </xf>
    <xf numFmtId="0" fontId="26" fillId="4" borderId="0" xfId="0" applyFont="1" applyFill="1" applyAlignment="1">
      <alignment horizontal="center" vertical="center" wrapText="1" readingOrder="2"/>
    </xf>
    <xf numFmtId="0" fontId="29" fillId="6" borderId="0" xfId="0" applyFont="1" applyFill="1" applyAlignment="1">
      <alignment horizontal="center" vertical="center" wrapText="1" readingOrder="2"/>
    </xf>
    <xf numFmtId="0" fontId="29" fillId="6" borderId="0" xfId="0" applyFont="1" applyFill="1" applyAlignment="1" applyProtection="1">
      <alignment horizontal="right" vertical="center" wrapText="1" readingOrder="2"/>
      <protection locked="0"/>
    </xf>
    <xf numFmtId="0" fontId="31" fillId="0" borderId="54" xfId="0" applyFont="1" applyBorder="1" applyAlignment="1">
      <alignment vertical="center"/>
    </xf>
    <xf numFmtId="0" fontId="0" fillId="0" borderId="89" xfId="0" applyBorder="1" applyAlignment="1">
      <alignment horizontal="center" vertical="center"/>
    </xf>
    <xf numFmtId="0" fontId="0" fillId="5" borderId="89" xfId="0" applyFill="1" applyBorder="1" applyAlignment="1">
      <alignment horizontal="center" vertical="center"/>
    </xf>
    <xf numFmtId="46" fontId="32" fillId="0" borderId="89" xfId="0" applyNumberFormat="1" applyFont="1" applyBorder="1" applyAlignment="1">
      <alignment horizontal="center" vertical="center"/>
    </xf>
    <xf numFmtId="164" fontId="0" fillId="0" borderId="89" xfId="0" applyNumberForma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165" fontId="33" fillId="0" borderId="89" xfId="0" applyNumberFormat="1" applyFont="1" applyBorder="1" applyAlignment="1">
      <alignment horizontal="center" vertical="center"/>
    </xf>
    <xf numFmtId="165" fontId="32" fillId="0" borderId="89" xfId="0" applyNumberFormat="1" applyFont="1" applyBorder="1" applyAlignment="1">
      <alignment horizontal="center" vertical="center"/>
    </xf>
    <xf numFmtId="165" fontId="15" fillId="0" borderId="89" xfId="0" applyNumberFormat="1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26" fillId="0" borderId="91" xfId="0" applyFont="1" applyBorder="1" applyAlignment="1">
      <alignment horizontal="center" vertical="center" wrapText="1" readingOrder="2"/>
    </xf>
    <xf numFmtId="164" fontId="26" fillId="0" borderId="0" xfId="0" applyNumberFormat="1" applyFont="1" applyAlignment="1">
      <alignment horizontal="center" vertical="center" wrapText="1" readingOrder="2"/>
    </xf>
    <xf numFmtId="0" fontId="26" fillId="0" borderId="62" xfId="0" applyFont="1" applyBorder="1" applyAlignment="1">
      <alignment horizontal="center" vertical="center" wrapText="1" readingOrder="2"/>
    </xf>
    <xf numFmtId="0" fontId="34" fillId="0" borderId="2" xfId="0" applyFont="1" applyBorder="1" applyAlignment="1" applyProtection="1">
      <alignment horizontal="center" vertical="center" wrapText="1" readingOrder="2"/>
      <protection locked="0"/>
    </xf>
    <xf numFmtId="0" fontId="34" fillId="0" borderId="3" xfId="0" applyFont="1" applyBorder="1" applyAlignment="1" applyProtection="1">
      <alignment horizontal="center" vertical="center" wrapText="1" readingOrder="2"/>
      <protection locked="0"/>
    </xf>
    <xf numFmtId="0" fontId="34" fillId="0" borderId="5" xfId="0" applyFont="1" applyBorder="1" applyAlignment="1" applyProtection="1">
      <alignment horizontal="center" vertical="center" wrapText="1" readingOrder="2"/>
      <protection locked="0"/>
    </xf>
    <xf numFmtId="0" fontId="29" fillId="0" borderId="5" xfId="0" applyFont="1" applyBorder="1" applyAlignment="1" applyProtection="1">
      <alignment horizontal="center" vertical="center" wrapText="1" readingOrder="2"/>
      <protection locked="0"/>
    </xf>
    <xf numFmtId="166" fontId="34" fillId="0" borderId="2" xfId="0" applyNumberFormat="1" applyFont="1" applyBorder="1" applyAlignment="1">
      <alignment horizontal="center" vertical="center" wrapText="1" readingOrder="2"/>
    </xf>
    <xf numFmtId="20" fontId="34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34" fillId="0" borderId="2" xfId="0" applyFont="1" applyBorder="1" applyAlignment="1">
      <alignment horizontal="center" vertical="center" wrapText="1" readingOrder="2"/>
    </xf>
    <xf numFmtId="165" fontId="34" fillId="0" borderId="2" xfId="0" applyNumberFormat="1" applyFont="1" applyBorder="1" applyAlignment="1" applyProtection="1">
      <alignment horizontal="center" vertical="center" wrapText="1" readingOrder="2"/>
      <protection locked="0"/>
    </xf>
    <xf numFmtId="20" fontId="34" fillId="0" borderId="2" xfId="0" applyNumberFormat="1" applyFont="1" applyBorder="1" applyAlignment="1">
      <alignment horizontal="center" vertical="center" wrapText="1" readingOrder="2"/>
    </xf>
    <xf numFmtId="0" fontId="28" fillId="0" borderId="2" xfId="0" applyFont="1" applyBorder="1" applyAlignment="1" applyProtection="1">
      <alignment horizontal="center" vertical="center" wrapText="1" readingOrder="2"/>
      <protection locked="0"/>
    </xf>
    <xf numFmtId="0" fontId="6" fillId="0" borderId="2" xfId="0" applyFont="1" applyBorder="1" applyAlignment="1" applyProtection="1">
      <alignment horizontal="center" vertical="center" wrapText="1" readingOrder="2"/>
      <protection locked="0"/>
    </xf>
    <xf numFmtId="0" fontId="29" fillId="0" borderId="3" xfId="0" applyFont="1" applyBorder="1" applyAlignment="1" applyProtection="1">
      <alignment horizontal="center" vertical="center" wrapText="1" readingOrder="2"/>
      <protection locked="0"/>
    </xf>
    <xf numFmtId="0" fontId="29" fillId="0" borderId="2" xfId="0" applyFont="1" applyBorder="1" applyAlignment="1" applyProtection="1">
      <alignment horizontal="center" vertical="center" wrapText="1" readingOrder="2"/>
      <protection locked="0"/>
    </xf>
    <xf numFmtId="49" fontId="35" fillId="0" borderId="2" xfId="0" applyNumberFormat="1" applyFont="1" applyBorder="1" applyAlignment="1">
      <alignment horizontal="center" vertical="center" readingOrder="2"/>
    </xf>
    <xf numFmtId="0" fontId="34" fillId="0" borderId="2" xfId="0" applyFont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 readingOrder="2"/>
    </xf>
    <xf numFmtId="49" fontId="34" fillId="7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 shrinkToFit="1"/>
    </xf>
    <xf numFmtId="0" fontId="34" fillId="7" borderId="2" xfId="0" applyFont="1" applyFill="1" applyBorder="1" applyAlignment="1">
      <alignment horizontal="right" vertical="center" shrinkToFit="1"/>
    </xf>
    <xf numFmtId="0" fontId="28" fillId="2" borderId="2" xfId="0" applyFont="1" applyFill="1" applyBorder="1" applyAlignment="1" applyProtection="1">
      <alignment horizontal="center" vertical="center" wrapText="1" readingOrder="2"/>
      <protection locked="0"/>
    </xf>
    <xf numFmtId="20" fontId="28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36" fillId="0" borderId="2" xfId="0" applyFont="1" applyBorder="1" applyAlignment="1">
      <alignment horizontal="center" vertical="center"/>
    </xf>
    <xf numFmtId="165" fontId="34" fillId="2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14" fillId="0" borderId="2" xfId="0" applyFont="1" applyBorder="1" applyAlignment="1" applyProtection="1">
      <alignment horizontal="center" vertical="center" wrapText="1" readingOrder="2"/>
      <protection locked="0"/>
    </xf>
    <xf numFmtId="0" fontId="34" fillId="0" borderId="65" xfId="0" applyFont="1" applyBorder="1" applyAlignment="1" applyProtection="1">
      <alignment horizontal="center" vertical="center" wrapText="1" readingOrder="2"/>
      <protection locked="0"/>
    </xf>
    <xf numFmtId="0" fontId="34" fillId="0" borderId="64" xfId="0" applyFont="1" applyBorder="1" applyAlignment="1" applyProtection="1">
      <alignment horizontal="center" vertical="center" wrapText="1" readingOrder="2"/>
      <protection locked="0"/>
    </xf>
    <xf numFmtId="166" fontId="34" fillId="0" borderId="6" xfId="0" applyNumberFormat="1" applyFont="1" applyBorder="1" applyAlignment="1">
      <alignment horizontal="center" vertical="center" wrapText="1" readingOrder="2"/>
    </xf>
    <xf numFmtId="20" fontId="34" fillId="0" borderId="6" xfId="0" applyNumberFormat="1" applyFont="1" applyBorder="1" applyAlignment="1">
      <alignment horizontal="center" vertical="center" wrapText="1" readingOrder="2"/>
    </xf>
    <xf numFmtId="0" fontId="28" fillId="0" borderId="6" xfId="0" applyFont="1" applyBorder="1" applyAlignment="1" applyProtection="1">
      <alignment horizontal="center" vertical="center" wrapText="1" readingOrder="2"/>
      <protection locked="0"/>
    </xf>
    <xf numFmtId="0" fontId="34" fillId="0" borderId="2" xfId="0" applyFont="1" applyBorder="1" applyAlignment="1" applyProtection="1">
      <alignment horizontal="right" vertical="center" wrapText="1" readingOrder="2"/>
      <protection locked="0"/>
    </xf>
    <xf numFmtId="164" fontId="0" fillId="0" borderId="0" xfId="0" applyNumberFormat="1" applyAlignment="1">
      <alignment horizontal="center" vertical="center"/>
    </xf>
    <xf numFmtId="46" fontId="0" fillId="0" borderId="89" xfId="0" applyNumberFormat="1" applyBorder="1" applyAlignment="1">
      <alignment horizontal="center" vertical="center"/>
    </xf>
    <xf numFmtId="165" fontId="0" fillId="0" borderId="89" xfId="0" applyNumberFormat="1" applyBorder="1" applyAlignment="1">
      <alignment horizontal="center" vertical="center"/>
    </xf>
    <xf numFmtId="0" fontId="34" fillId="0" borderId="5" xfId="0" applyFont="1" applyBorder="1" applyAlignment="1" applyProtection="1">
      <alignment vertical="center" wrapText="1" readingOrder="2"/>
      <protection locked="0"/>
    </xf>
    <xf numFmtId="20" fontId="37" fillId="0" borderId="2" xfId="0" applyNumberFormat="1" applyFont="1" applyBorder="1" applyAlignment="1">
      <alignment horizontal="center" vertical="center" wrapText="1" readingOrder="2"/>
    </xf>
    <xf numFmtId="0" fontId="34" fillId="0" borderId="3" xfId="0" applyFont="1" applyBorder="1" applyAlignment="1" applyProtection="1">
      <alignment vertical="center" wrapText="1" readingOrder="2"/>
      <protection locked="0"/>
    </xf>
    <xf numFmtId="0" fontId="39" fillId="0" borderId="2" xfId="0" applyFont="1" applyBorder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wrapText="1" readingOrder="2"/>
    </xf>
    <xf numFmtId="0" fontId="28" fillId="9" borderId="2" xfId="0" applyFont="1" applyFill="1" applyBorder="1" applyAlignment="1" applyProtection="1">
      <alignment horizontal="center" vertical="center" wrapText="1" readingOrder="2"/>
      <protection locked="0"/>
    </xf>
    <xf numFmtId="0" fontId="25" fillId="0" borderId="2" xfId="0" applyFont="1" applyBorder="1" applyAlignment="1" applyProtection="1">
      <alignment horizontal="right" vertical="center" wrapText="1" readingOrder="2"/>
      <protection locked="0"/>
    </xf>
    <xf numFmtId="0" fontId="26" fillId="0" borderId="2" xfId="0" applyFont="1" applyBorder="1" applyAlignment="1">
      <alignment horizontal="center" vertical="center" wrapText="1" readingOrder="2"/>
    </xf>
    <xf numFmtId="20" fontId="26" fillId="0" borderId="2" xfId="0" applyNumberFormat="1" applyFont="1" applyBorder="1" applyAlignment="1">
      <alignment horizontal="center" vertical="center" wrapText="1" readingOrder="2"/>
    </xf>
    <xf numFmtId="0" fontId="37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20" fontId="40" fillId="0" borderId="2" xfId="0" applyNumberFormat="1" applyFont="1" applyBorder="1" applyAlignment="1">
      <alignment horizontal="center" vertical="center" wrapText="1" readingOrder="2"/>
    </xf>
    <xf numFmtId="20" fontId="25" fillId="0" borderId="2" xfId="0" applyNumberFormat="1" applyFont="1" applyBorder="1" applyAlignment="1">
      <alignment horizontal="center" vertical="center" wrapText="1" readingOrder="2"/>
    </xf>
    <xf numFmtId="20" fontId="0" fillId="0" borderId="89" xfId="0" applyNumberFormat="1" applyBorder="1" applyAlignment="1">
      <alignment horizontal="center" vertical="center"/>
    </xf>
    <xf numFmtId="49" fontId="34" fillId="7" borderId="2" xfId="0" applyNumberFormat="1" applyFont="1" applyFill="1" applyBorder="1" applyAlignment="1">
      <alignment horizontal="center" vertical="center" shrinkToFit="1"/>
    </xf>
    <xf numFmtId="0" fontId="34" fillId="2" borderId="2" xfId="0" applyFont="1" applyFill="1" applyBorder="1" applyAlignment="1" applyProtection="1">
      <alignment horizontal="center" vertical="center" wrapText="1" readingOrder="2"/>
      <protection locked="0"/>
    </xf>
    <xf numFmtId="0" fontId="34" fillId="2" borderId="3" xfId="0" applyFont="1" applyFill="1" applyBorder="1" applyAlignment="1" applyProtection="1">
      <alignment horizontal="center" vertical="center" wrapText="1" readingOrder="2"/>
      <protection locked="0"/>
    </xf>
    <xf numFmtId="0" fontId="34" fillId="2" borderId="3" xfId="0" applyFont="1" applyFill="1" applyBorder="1" applyAlignment="1" applyProtection="1">
      <alignment vertical="center" wrapText="1" readingOrder="2"/>
      <protection locked="0"/>
    </xf>
    <xf numFmtId="0" fontId="34" fillId="2" borderId="5" xfId="0" applyFont="1" applyFill="1" applyBorder="1" applyAlignment="1" applyProtection="1">
      <alignment vertical="center" wrapText="1" readingOrder="2"/>
      <protection locked="0"/>
    </xf>
    <xf numFmtId="0" fontId="29" fillId="2" borderId="5" xfId="0" applyFont="1" applyFill="1" applyBorder="1" applyAlignment="1" applyProtection="1">
      <alignment horizontal="center" vertical="center" wrapText="1" readingOrder="2"/>
      <protection locked="0"/>
    </xf>
    <xf numFmtId="166" fontId="34" fillId="2" borderId="2" xfId="0" applyNumberFormat="1" applyFont="1" applyFill="1" applyBorder="1" applyAlignment="1">
      <alignment horizontal="center" vertical="center" wrapText="1" readingOrder="2"/>
    </xf>
    <xf numFmtId="20" fontId="37" fillId="2" borderId="2" xfId="0" applyNumberFormat="1" applyFont="1" applyFill="1" applyBorder="1" applyAlignment="1">
      <alignment horizontal="center" vertical="center" wrapText="1" readingOrder="2"/>
    </xf>
    <xf numFmtId="0" fontId="37" fillId="2" borderId="2" xfId="0" applyFont="1" applyFill="1" applyBorder="1" applyAlignment="1">
      <alignment horizontal="center" vertical="center" wrapText="1" readingOrder="2"/>
    </xf>
    <xf numFmtId="20" fontId="26" fillId="2" borderId="2" xfId="0" applyNumberFormat="1" applyFont="1" applyFill="1" applyBorder="1" applyAlignment="1">
      <alignment horizontal="center" vertical="center" wrapText="1" readingOrder="2"/>
    </xf>
    <xf numFmtId="0" fontId="26" fillId="2" borderId="2" xfId="0" applyFont="1" applyFill="1" applyBorder="1" applyAlignment="1">
      <alignment horizontal="center" vertical="center" wrapText="1" readingOrder="2"/>
    </xf>
    <xf numFmtId="20" fontId="34" fillId="2" borderId="2" xfId="0" applyNumberFormat="1" applyFont="1" applyFill="1" applyBorder="1" applyAlignment="1">
      <alignment horizontal="center" vertical="center" wrapText="1" readingOrder="2"/>
    </xf>
    <xf numFmtId="0" fontId="32" fillId="8" borderId="0" xfId="0" applyFont="1" applyFill="1" applyAlignment="1">
      <alignment horizontal="center" vertical="center" wrapText="1"/>
    </xf>
    <xf numFmtId="0" fontId="29" fillId="2" borderId="2" xfId="0" applyFont="1" applyFill="1" applyBorder="1" applyAlignment="1" applyProtection="1">
      <alignment horizontal="center" vertical="center" wrapText="1" readingOrder="2"/>
      <protection locked="0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40" fillId="2" borderId="2" xfId="0" applyNumberFormat="1" applyFont="1" applyFill="1" applyBorder="1" applyAlignment="1">
      <alignment horizontal="center" vertical="center" wrapText="1" readingOrder="2"/>
    </xf>
    <xf numFmtId="0" fontId="14" fillId="0" borderId="2" xfId="0" applyFont="1" applyBorder="1" applyAlignment="1">
      <alignment horizontal="center" vertical="center" wrapText="1" readingOrder="2"/>
    </xf>
    <xf numFmtId="0" fontId="41" fillId="0" borderId="2" xfId="0" applyFont="1" applyBorder="1" applyAlignment="1">
      <alignment horizontal="center" vertical="center" wrapText="1" readingOrder="2"/>
    </xf>
    <xf numFmtId="20" fontId="34" fillId="9" borderId="2" xfId="0" applyNumberFormat="1" applyFont="1" applyFill="1" applyBorder="1" applyAlignment="1" applyProtection="1">
      <alignment horizontal="center" vertical="center" wrapText="1" readingOrder="2"/>
      <protection locked="0"/>
    </xf>
    <xf numFmtId="21" fontId="0" fillId="0" borderId="89" xfId="0" applyNumberForma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 readingOrder="2"/>
    </xf>
    <xf numFmtId="0" fontId="25" fillId="0" borderId="2" xfId="0" applyFont="1" applyBorder="1" applyAlignment="1" applyProtection="1">
      <alignment horizontal="center" vertical="center" wrapText="1" readingOrder="2"/>
      <protection locked="0"/>
    </xf>
    <xf numFmtId="20" fontId="42" fillId="2" borderId="2" xfId="2" applyNumberFormat="1" applyFont="1" applyFill="1" applyBorder="1" applyAlignment="1">
      <alignment horizontal="center" vertical="center"/>
    </xf>
    <xf numFmtId="20" fontId="29" fillId="0" borderId="2" xfId="0" applyNumberFormat="1" applyFont="1" applyBorder="1" applyAlignment="1">
      <alignment horizontal="center" vertical="center" wrapText="1" readingOrder="2"/>
    </xf>
    <xf numFmtId="49" fontId="43" fillId="0" borderId="2" xfId="2" applyNumberFormat="1" applyFont="1" applyBorder="1" applyAlignment="1">
      <alignment horizontal="center" vertical="center" wrapText="1"/>
    </xf>
    <xf numFmtId="49" fontId="43" fillId="0" borderId="6" xfId="2" applyNumberFormat="1" applyFont="1" applyBorder="1" applyAlignment="1">
      <alignment horizontal="center" vertical="center" wrapText="1"/>
    </xf>
    <xf numFmtId="49" fontId="43" fillId="2" borderId="2" xfId="2" applyNumberFormat="1" applyFont="1" applyFill="1" applyBorder="1" applyAlignment="1">
      <alignment horizontal="center" vertical="center"/>
    </xf>
    <xf numFmtId="49" fontId="44" fillId="0" borderId="2" xfId="2" applyNumberFormat="1" applyFont="1" applyBorder="1" applyAlignment="1">
      <alignment horizontal="center" vertical="center"/>
    </xf>
    <xf numFmtId="20" fontId="25" fillId="2" borderId="2" xfId="0" applyNumberFormat="1" applyFont="1" applyFill="1" applyBorder="1" applyAlignment="1">
      <alignment horizontal="center" vertical="center" wrapText="1" readingOrder="2"/>
    </xf>
    <xf numFmtId="20" fontId="34" fillId="2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1" fillId="0" borderId="94" xfId="0" applyFont="1" applyBorder="1" applyAlignment="1">
      <alignment vertical="center" shrinkToFit="1"/>
    </xf>
    <xf numFmtId="20" fontId="5" fillId="0" borderId="2" xfId="0" applyNumberFormat="1" applyFont="1" applyBorder="1" applyAlignment="1">
      <alignment horizontal="center" vertical="center" wrapText="1" readingOrder="2"/>
    </xf>
    <xf numFmtId="0" fontId="29" fillId="0" borderId="2" xfId="0" applyFont="1" applyBorder="1" applyAlignment="1">
      <alignment horizontal="center" vertical="center" wrapText="1" readingOrder="2"/>
    </xf>
    <xf numFmtId="0" fontId="45" fillId="0" borderId="2" xfId="0" applyFont="1" applyBorder="1" applyAlignment="1">
      <alignment horizontal="center" vertical="center" wrapText="1" readingOrder="2"/>
    </xf>
    <xf numFmtId="0" fontId="34" fillId="7" borderId="2" xfId="0" applyFont="1" applyFill="1" applyBorder="1" applyAlignment="1">
      <alignment horizontal="right" vertical="center"/>
    </xf>
    <xf numFmtId="20" fontId="46" fillId="2" borderId="2" xfId="2" applyNumberFormat="1" applyFont="1" applyFill="1" applyBorder="1" applyAlignment="1">
      <alignment horizontal="center" vertical="center"/>
    </xf>
    <xf numFmtId="49" fontId="47" fillId="0" borderId="2" xfId="2" applyNumberFormat="1" applyFont="1" applyBorder="1" applyAlignment="1">
      <alignment horizontal="center" vertical="center"/>
    </xf>
    <xf numFmtId="49" fontId="48" fillId="0" borderId="2" xfId="2" applyNumberFormat="1" applyFont="1" applyBorder="1" applyAlignment="1">
      <alignment horizontal="center" vertical="center" wrapText="1"/>
    </xf>
    <xf numFmtId="49" fontId="48" fillId="0" borderId="62" xfId="2" applyNumberFormat="1" applyFont="1" applyBorder="1" applyAlignment="1">
      <alignment horizontal="center" vertical="center" wrapText="1"/>
    </xf>
    <xf numFmtId="20" fontId="29" fillId="2" borderId="2" xfId="0" applyNumberFormat="1" applyFont="1" applyFill="1" applyBorder="1" applyAlignment="1">
      <alignment horizontal="center" vertical="center" wrapText="1" readingOrder="2"/>
    </xf>
    <xf numFmtId="49" fontId="47" fillId="0" borderId="2" xfId="2" applyNumberFormat="1" applyFont="1" applyBorder="1" applyAlignment="1">
      <alignment horizontal="center" vertical="center" wrapText="1"/>
    </xf>
    <xf numFmtId="49" fontId="6" fillId="0" borderId="4" xfId="3" applyNumberFormat="1" applyFont="1" applyBorder="1" applyAlignment="1">
      <alignment horizontal="right" vertical="center" readingOrder="2"/>
    </xf>
    <xf numFmtId="49" fontId="6" fillId="0" borderId="7" xfId="3" applyNumberFormat="1" applyFont="1" applyBorder="1" applyAlignment="1">
      <alignment horizontal="right" vertical="center" readingOrder="2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 readingOrder="2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9" xfId="3" applyFont="1" applyBorder="1" applyAlignment="1">
      <alignment horizontal="right" vertical="center"/>
    </xf>
    <xf numFmtId="0" fontId="6" fillId="0" borderId="34" xfId="3" applyFont="1" applyBorder="1" applyAlignment="1">
      <alignment horizontal="right" vertical="center"/>
    </xf>
    <xf numFmtId="0" fontId="5" fillId="0" borderId="21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26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28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0" fontId="5" fillId="0" borderId="32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28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readingOrder="1"/>
    </xf>
    <xf numFmtId="0" fontId="6" fillId="0" borderId="1" xfId="3" applyFont="1" applyBorder="1" applyAlignment="1">
      <alignment horizontal="center" vertical="center" readingOrder="1"/>
    </xf>
    <xf numFmtId="0" fontId="6" fillId="0" borderId="3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32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4" xfId="3" applyFont="1" applyBorder="1" applyAlignment="1">
      <alignment horizontal="right" vertical="center"/>
    </xf>
    <xf numFmtId="3" fontId="6" fillId="2" borderId="4" xfId="3" quotePrefix="1" applyNumberFormat="1" applyFont="1" applyFill="1" applyBorder="1" applyAlignment="1">
      <alignment horizontal="center" vertical="center"/>
    </xf>
    <xf numFmtId="1" fontId="6" fillId="2" borderId="2" xfId="3" quotePrefix="1" applyNumberFormat="1" applyFont="1" applyFill="1" applyBorder="1" applyAlignment="1">
      <alignment horizontal="center" vertical="center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49" fontId="6" fillId="0" borderId="13" xfId="3" applyNumberFormat="1" applyFont="1" applyBorder="1" applyAlignment="1">
      <alignment horizontal="center" vertical="center" readingOrder="2"/>
    </xf>
    <xf numFmtId="0" fontId="6" fillId="0" borderId="13" xfId="3" applyFont="1" applyBorder="1" applyAlignment="1">
      <alignment horizontal="right" vertical="center"/>
    </xf>
    <xf numFmtId="0" fontId="6" fillId="0" borderId="14" xfId="3" applyFont="1" applyBorder="1" applyAlignment="1">
      <alignment horizontal="right" vertical="center"/>
    </xf>
    <xf numFmtId="0" fontId="6" fillId="0" borderId="19" xfId="3" applyFont="1" applyBorder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6" fillId="0" borderId="2" xfId="3" applyFont="1" applyBorder="1" applyAlignment="1">
      <alignment horizontal="right" vertical="center" wrapText="1" shrinkToFit="1"/>
    </xf>
    <xf numFmtId="0" fontId="6" fillId="0" borderId="2" xfId="3" applyFont="1" applyBorder="1" applyAlignment="1">
      <alignment horizontal="right" vertical="center" shrinkToFit="1"/>
    </xf>
    <xf numFmtId="0" fontId="6" fillId="0" borderId="19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0" fontId="6" fillId="0" borderId="24" xfId="3" applyFont="1" applyBorder="1" applyAlignment="1">
      <alignment horizontal="center" vertical="center" shrinkToFit="1"/>
    </xf>
    <xf numFmtId="0" fontId="6" fillId="0" borderId="24" xfId="3" applyFont="1" applyBorder="1" applyAlignment="1">
      <alignment horizontal="right" vertical="center"/>
    </xf>
    <xf numFmtId="0" fontId="6" fillId="0" borderId="24" xfId="3" applyFont="1" applyBorder="1" applyAlignment="1">
      <alignment horizontal="left" vertical="center" shrinkToFit="1"/>
    </xf>
    <xf numFmtId="49" fontId="6" fillId="0" borderId="9" xfId="3" applyNumberFormat="1" applyFont="1" applyBorder="1" applyAlignment="1">
      <alignment horizontal="center" vertical="center"/>
    </xf>
    <xf numFmtId="49" fontId="6" fillId="0" borderId="34" xfId="3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7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 wrapText="1"/>
    </xf>
    <xf numFmtId="0" fontId="6" fillId="0" borderId="26" xfId="3" applyFont="1" applyBorder="1" applyAlignment="1">
      <alignment horizontal="center" vertical="center" wrapText="1"/>
    </xf>
    <xf numFmtId="3" fontId="6" fillId="0" borderId="27" xfId="3" applyNumberFormat="1" applyFont="1" applyBorder="1" applyAlignment="1">
      <alignment horizontal="center" vertical="center" wrapText="1"/>
    </xf>
    <xf numFmtId="3" fontId="6" fillId="0" borderId="26" xfId="3" applyNumberFormat="1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16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 wrapText="1" readingOrder="2"/>
    </xf>
    <xf numFmtId="2" fontId="6" fillId="0" borderId="2" xfId="3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2" fontId="6" fillId="0" borderId="3" xfId="3" applyNumberFormat="1" applyFont="1" applyBorder="1" applyAlignment="1">
      <alignment horizontal="center" vertical="center"/>
    </xf>
    <xf numFmtId="2" fontId="6" fillId="0" borderId="5" xfId="3" applyNumberFormat="1" applyFont="1" applyBorder="1" applyAlignment="1">
      <alignment horizontal="center" vertical="center"/>
    </xf>
    <xf numFmtId="46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6" fillId="0" borderId="29" xfId="3" applyNumberFormat="1" applyFont="1" applyBorder="1" applyAlignment="1">
      <alignment horizontal="center" vertical="center"/>
    </xf>
    <xf numFmtId="3" fontId="6" fillId="0" borderId="0" xfId="3" applyNumberFormat="1" applyFont="1" applyAlignment="1">
      <alignment horizontal="center" vertical="center"/>
    </xf>
    <xf numFmtId="3" fontId="6" fillId="0" borderId="20" xfId="3" applyNumberFormat="1" applyFont="1" applyBorder="1" applyAlignment="1">
      <alignment horizontal="center" vertical="center"/>
    </xf>
    <xf numFmtId="0" fontId="6" fillId="0" borderId="46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3" fontId="6" fillId="0" borderId="8" xfId="3" applyNumberFormat="1" applyFont="1" applyBorder="1" applyAlignment="1">
      <alignment horizontal="center" vertical="center"/>
    </xf>
    <xf numFmtId="3" fontId="6" fillId="0" borderId="9" xfId="3" applyNumberFormat="1" applyFont="1" applyBorder="1" applyAlignment="1">
      <alignment horizontal="center" vertical="center"/>
    </xf>
    <xf numFmtId="3" fontId="6" fillId="0" borderId="34" xfId="3" applyNumberFormat="1" applyFont="1" applyBorder="1" applyAlignment="1">
      <alignment horizontal="center" vertical="center"/>
    </xf>
    <xf numFmtId="0" fontId="6" fillId="0" borderId="31" xfId="3" applyFont="1" applyBorder="1" applyAlignment="1">
      <alignment horizontal="center" vertical="center"/>
    </xf>
    <xf numFmtId="3" fontId="6" fillId="0" borderId="58" xfId="3" applyNumberFormat="1" applyFont="1" applyBorder="1" applyAlignment="1">
      <alignment horizontal="center" vertical="center"/>
    </xf>
    <xf numFmtId="3" fontId="6" fillId="0" borderId="59" xfId="3" applyNumberFormat="1" applyFont="1" applyBorder="1" applyAlignment="1">
      <alignment horizontal="center" vertical="center"/>
    </xf>
    <xf numFmtId="3" fontId="6" fillId="0" borderId="60" xfId="3" applyNumberFormat="1" applyFont="1" applyBorder="1" applyAlignment="1">
      <alignment horizontal="center" vertical="center"/>
    </xf>
    <xf numFmtId="0" fontId="6" fillId="0" borderId="59" xfId="3" applyFont="1" applyBorder="1" applyAlignment="1">
      <alignment horizontal="center" vertical="center"/>
    </xf>
    <xf numFmtId="0" fontId="6" fillId="0" borderId="61" xfId="3" applyFont="1" applyBorder="1" applyAlignment="1">
      <alignment horizontal="center" vertical="center"/>
    </xf>
    <xf numFmtId="0" fontId="6" fillId="0" borderId="44" xfId="3" applyFont="1" applyBorder="1" applyAlignment="1">
      <alignment horizontal="right" vertical="center"/>
    </xf>
    <xf numFmtId="3" fontId="6" fillId="0" borderId="45" xfId="3" applyNumberFormat="1" applyFont="1" applyBorder="1" applyAlignment="1">
      <alignment horizontal="center" vertical="center"/>
    </xf>
    <xf numFmtId="3" fontId="6" fillId="0" borderId="13" xfId="3" applyNumberFormat="1" applyFont="1" applyBorder="1" applyAlignment="1">
      <alignment horizontal="center" vertical="center"/>
    </xf>
    <xf numFmtId="3" fontId="6" fillId="0" borderId="14" xfId="3" applyNumberFormat="1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 wrapText="1"/>
    </xf>
    <xf numFmtId="0" fontId="6" fillId="0" borderId="36" xfId="3" applyFont="1" applyBorder="1" applyAlignment="1">
      <alignment horizontal="center" vertical="center"/>
    </xf>
    <xf numFmtId="0" fontId="6" fillId="0" borderId="47" xfId="3" applyFont="1" applyBorder="1" applyAlignment="1">
      <alignment horizontal="center" vertical="center"/>
    </xf>
    <xf numFmtId="0" fontId="6" fillId="0" borderId="48" xfId="3" applyFont="1" applyBorder="1" applyAlignment="1">
      <alignment horizontal="center" vertical="center"/>
    </xf>
    <xf numFmtId="0" fontId="6" fillId="0" borderId="49" xfId="3" applyFont="1" applyBorder="1" applyAlignment="1">
      <alignment horizontal="center" vertical="center"/>
    </xf>
    <xf numFmtId="9" fontId="6" fillId="0" borderId="41" xfId="3" applyNumberFormat="1" applyFont="1" applyBorder="1" applyAlignment="1">
      <alignment horizontal="center" vertical="center"/>
    </xf>
    <xf numFmtId="9" fontId="6" fillId="0" borderId="42" xfId="3" applyNumberFormat="1" applyFont="1" applyBorder="1" applyAlignment="1">
      <alignment horizontal="center" vertical="center"/>
    </xf>
    <xf numFmtId="9" fontId="6" fillId="0" borderId="43" xfId="3" applyNumberFormat="1" applyFont="1" applyBorder="1" applyAlignment="1">
      <alignment horizontal="center" vertical="center"/>
    </xf>
    <xf numFmtId="9" fontId="6" fillId="0" borderId="49" xfId="3" applyNumberFormat="1" applyFont="1" applyBorder="1" applyAlignment="1">
      <alignment horizontal="center" vertical="center"/>
    </xf>
    <xf numFmtId="0" fontId="6" fillId="0" borderId="41" xfId="3" applyFont="1" applyBorder="1" applyAlignment="1">
      <alignment horizontal="center" vertical="center"/>
    </xf>
    <xf numFmtId="0" fontId="6" fillId="0" borderId="43" xfId="3" applyFont="1" applyBorder="1" applyAlignment="1">
      <alignment horizontal="center" vertical="center"/>
    </xf>
    <xf numFmtId="0" fontId="6" fillId="0" borderId="41" xfId="3" applyFont="1" applyBorder="1" applyAlignment="1">
      <alignment horizontal="center" vertical="center" readingOrder="2"/>
    </xf>
    <xf numFmtId="0" fontId="6" fillId="0" borderId="42" xfId="3" applyFont="1" applyBorder="1" applyAlignment="1">
      <alignment horizontal="center" vertical="center" readingOrder="2"/>
    </xf>
    <xf numFmtId="0" fontId="6" fillId="0" borderId="43" xfId="3" applyFont="1" applyBorder="1" applyAlignment="1">
      <alignment horizontal="center" vertical="center" readingOrder="2"/>
    </xf>
    <xf numFmtId="0" fontId="6" fillId="0" borderId="50" xfId="3" applyFont="1" applyBorder="1" applyAlignment="1">
      <alignment horizontal="center" vertical="center"/>
    </xf>
    <xf numFmtId="0" fontId="6" fillId="0" borderId="35" xfId="3" applyFont="1" applyBorder="1" applyAlignment="1">
      <alignment horizontal="center" vertical="center"/>
    </xf>
    <xf numFmtId="0" fontId="6" fillId="0" borderId="39" xfId="3" applyFont="1" applyBorder="1" applyAlignment="1">
      <alignment horizontal="center" vertical="center" shrinkToFit="1"/>
    </xf>
    <xf numFmtId="0" fontId="6" fillId="0" borderId="40" xfId="3" applyFont="1" applyBorder="1" applyAlignment="1">
      <alignment horizontal="center" vertical="center" shrinkToFit="1"/>
    </xf>
    <xf numFmtId="0" fontId="6" fillId="0" borderId="38" xfId="3" applyFont="1" applyBorder="1" applyAlignment="1">
      <alignment horizontal="center" vertical="center" shrinkToFit="1"/>
    </xf>
    <xf numFmtId="0" fontId="6" fillId="0" borderId="39" xfId="3" applyFont="1" applyBorder="1" applyAlignment="1">
      <alignment horizontal="center" vertical="center"/>
    </xf>
    <xf numFmtId="0" fontId="6" fillId="0" borderId="40" xfId="3" applyFont="1" applyBorder="1" applyAlignment="1">
      <alignment horizontal="center" vertical="center"/>
    </xf>
    <xf numFmtId="0" fontId="6" fillId="0" borderId="38" xfId="3" applyFont="1" applyBorder="1" applyAlignment="1">
      <alignment horizontal="center" vertical="center"/>
    </xf>
    <xf numFmtId="0" fontId="6" fillId="0" borderId="39" xfId="3" applyFont="1" applyBorder="1" applyAlignment="1">
      <alignment horizontal="center" vertical="center" wrapText="1"/>
    </xf>
    <xf numFmtId="0" fontId="6" fillId="0" borderId="40" xfId="3" applyFont="1" applyBorder="1" applyAlignment="1">
      <alignment horizontal="center" vertical="center" wrapText="1"/>
    </xf>
    <xf numFmtId="0" fontId="6" fillId="0" borderId="38" xfId="3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top"/>
    </xf>
    <xf numFmtId="0" fontId="6" fillId="0" borderId="11" xfId="3" applyFont="1" applyBorder="1" applyAlignment="1">
      <alignment horizontal="center" vertical="top"/>
    </xf>
    <xf numFmtId="0" fontId="6" fillId="0" borderId="16" xfId="3" applyFont="1" applyBorder="1" applyAlignment="1">
      <alignment horizontal="center" vertical="top"/>
    </xf>
    <xf numFmtId="0" fontId="6" fillId="0" borderId="31" xfId="3" applyFont="1" applyBorder="1" applyAlignment="1">
      <alignment horizontal="center" vertical="top"/>
    </xf>
    <xf numFmtId="0" fontId="6" fillId="0" borderId="24" xfId="3" applyFont="1" applyBorder="1" applyAlignment="1">
      <alignment horizontal="center" vertical="top"/>
    </xf>
    <xf numFmtId="0" fontId="6" fillId="0" borderId="56" xfId="3" applyFont="1" applyBorder="1" applyAlignment="1">
      <alignment horizontal="center" vertical="top"/>
    </xf>
    <xf numFmtId="0" fontId="6" fillId="0" borderId="17" xfId="3" applyFont="1" applyBorder="1" applyAlignment="1">
      <alignment horizontal="center" vertical="top"/>
    </xf>
    <xf numFmtId="0" fontId="6" fillId="0" borderId="18" xfId="3" applyFont="1" applyBorder="1" applyAlignment="1">
      <alignment horizontal="center" vertical="top"/>
    </xf>
    <xf numFmtId="3" fontId="6" fillId="0" borderId="52" xfId="3" applyNumberFormat="1" applyFont="1" applyBorder="1" applyAlignment="1">
      <alignment horizontal="center" vertical="center" readingOrder="2"/>
    </xf>
    <xf numFmtId="3" fontId="6" fillId="0" borderId="52" xfId="3" applyNumberFormat="1" applyFont="1" applyBorder="1" applyAlignment="1">
      <alignment horizontal="center" vertical="center"/>
    </xf>
    <xf numFmtId="3" fontId="6" fillId="0" borderId="53" xfId="3" applyNumberFormat="1" applyFont="1" applyBorder="1" applyAlignment="1">
      <alignment horizontal="center" vertical="center"/>
    </xf>
    <xf numFmtId="0" fontId="6" fillId="0" borderId="54" xfId="3" applyFont="1" applyBorder="1" applyAlignment="1">
      <alignment horizontal="left" vertical="center" shrinkToFit="1"/>
    </xf>
    <xf numFmtId="0" fontId="6" fillId="0" borderId="22" xfId="3" applyFont="1" applyBorder="1" applyAlignment="1">
      <alignment horizontal="left" vertical="center" shrinkToFit="1"/>
    </xf>
    <xf numFmtId="0" fontId="6" fillId="0" borderId="22" xfId="3" applyFont="1" applyBorder="1" applyAlignment="1">
      <alignment horizontal="right" vertical="center"/>
    </xf>
    <xf numFmtId="0" fontId="6" fillId="0" borderId="23" xfId="3" applyFont="1" applyBorder="1" applyAlignment="1">
      <alignment horizontal="right" vertical="center"/>
    </xf>
    <xf numFmtId="3" fontId="6" fillId="0" borderId="55" xfId="3" applyNumberFormat="1" applyFont="1" applyBorder="1" applyAlignment="1">
      <alignment horizontal="center" vertical="center"/>
    </xf>
    <xf numFmtId="0" fontId="6" fillId="0" borderId="54" xfId="3" applyFont="1" applyBorder="1" applyAlignment="1">
      <alignment horizontal="left" vertical="center"/>
    </xf>
    <xf numFmtId="0" fontId="6" fillId="0" borderId="22" xfId="3" applyFont="1" applyBorder="1" applyAlignment="1">
      <alignment horizontal="left" vertical="center"/>
    </xf>
    <xf numFmtId="0" fontId="6" fillId="0" borderId="51" xfId="3" applyFont="1" applyBorder="1" applyAlignment="1">
      <alignment horizontal="center" vertical="center"/>
    </xf>
    <xf numFmtId="0" fontId="6" fillId="0" borderId="52" xfId="3" applyFont="1" applyBorder="1" applyAlignment="1">
      <alignment horizontal="center" vertical="center"/>
    </xf>
    <xf numFmtId="3" fontId="6" fillId="0" borderId="10" xfId="3" applyNumberFormat="1" applyFont="1" applyBorder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 readingOrder="2"/>
    </xf>
    <xf numFmtId="3" fontId="6" fillId="0" borderId="9" xfId="3" applyNumberFormat="1" applyFont="1" applyBorder="1" applyAlignment="1">
      <alignment horizontal="center" vertical="center" readingOrder="2"/>
    </xf>
    <xf numFmtId="3" fontId="6" fillId="0" borderId="10" xfId="3" applyNumberFormat="1" applyFont="1" applyBorder="1" applyAlignment="1">
      <alignment horizontal="center" vertical="center" readingOrder="2"/>
    </xf>
    <xf numFmtId="0" fontId="10" fillId="0" borderId="12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6" fillId="0" borderId="65" xfId="2" applyFont="1" applyBorder="1" applyAlignment="1">
      <alignment horizontal="center" vertical="top"/>
    </xf>
    <xf numFmtId="0" fontId="6" fillId="0" borderId="66" xfId="2" applyFont="1" applyBorder="1" applyAlignment="1">
      <alignment horizontal="center" vertical="top"/>
    </xf>
    <xf numFmtId="0" fontId="6" fillId="0" borderId="64" xfId="2" applyFont="1" applyBorder="1" applyAlignment="1">
      <alignment horizontal="center" vertical="top"/>
    </xf>
    <xf numFmtId="0" fontId="6" fillId="0" borderId="29" xfId="2" applyFont="1" applyBorder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0" fontId="6" fillId="0" borderId="1" xfId="2" applyFont="1" applyBorder="1" applyAlignment="1">
      <alignment horizontal="center" vertical="top"/>
    </xf>
    <xf numFmtId="0" fontId="6" fillId="0" borderId="67" xfId="2" applyFont="1" applyBorder="1" applyAlignment="1">
      <alignment horizontal="center" vertical="top"/>
    </xf>
    <xf numFmtId="0" fontId="10" fillId="0" borderId="2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top"/>
    </xf>
    <xf numFmtId="0" fontId="14" fillId="0" borderId="63" xfId="2" applyFont="1" applyBorder="1" applyAlignment="1">
      <alignment horizontal="center" vertical="center"/>
    </xf>
    <xf numFmtId="0" fontId="14" fillId="0" borderId="62" xfId="2" applyFont="1" applyBorder="1" applyAlignment="1">
      <alignment horizontal="center" vertical="center"/>
    </xf>
    <xf numFmtId="0" fontId="12" fillId="0" borderId="29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37" fillId="0" borderId="21" xfId="0" applyFont="1" applyBorder="1" applyAlignment="1">
      <alignment horizontal="right" vertical="top" wrapText="1" readingOrder="2"/>
    </xf>
    <xf numFmtId="0" fontId="37" fillId="0" borderId="11" xfId="0" applyFont="1" applyBorder="1" applyAlignment="1">
      <alignment horizontal="right" vertical="top" wrapText="1" readingOrder="2"/>
    </xf>
    <xf numFmtId="0" fontId="37" fillId="0" borderId="16" xfId="0" applyFont="1" applyBorder="1" applyAlignment="1">
      <alignment horizontal="right" vertical="top" wrapText="1" readingOrder="2"/>
    </xf>
    <xf numFmtId="0" fontId="37" fillId="0" borderId="19" xfId="0" applyFont="1" applyBorder="1" applyAlignment="1">
      <alignment horizontal="right" vertical="top" wrapText="1" readingOrder="2"/>
    </xf>
    <xf numFmtId="0" fontId="37" fillId="0" borderId="0" xfId="0" applyFont="1" applyAlignment="1">
      <alignment horizontal="right" vertical="top" wrapText="1" readingOrder="2"/>
    </xf>
    <xf numFmtId="0" fontId="37" fillId="0" borderId="20" xfId="0" applyFont="1" applyBorder="1" applyAlignment="1">
      <alignment horizontal="right" vertical="top" wrapText="1" readingOrder="2"/>
    </xf>
    <xf numFmtId="0" fontId="37" fillId="0" borderId="31" xfId="0" applyFont="1" applyBorder="1" applyAlignment="1">
      <alignment horizontal="right" vertical="top" wrapText="1" readingOrder="2"/>
    </xf>
    <xf numFmtId="0" fontId="37" fillId="0" borderId="24" xfId="0" applyFont="1" applyBorder="1" applyAlignment="1">
      <alignment horizontal="right" vertical="top" wrapText="1" readingOrder="2"/>
    </xf>
    <xf numFmtId="0" fontId="37" fillId="0" borderId="56" xfId="0" applyFont="1" applyBorder="1" applyAlignment="1">
      <alignment horizontal="right" vertical="top" wrapText="1" readingOrder="2"/>
    </xf>
    <xf numFmtId="0" fontId="30" fillId="0" borderId="2" xfId="4" applyFont="1" applyBorder="1" applyAlignment="1">
      <alignment horizontal="center" vertical="center"/>
    </xf>
    <xf numFmtId="0" fontId="21" fillId="3" borderId="73" xfId="0" applyFont="1" applyFill="1" applyBorder="1" applyAlignment="1">
      <alignment horizontal="center" vertical="center" wrapText="1" readingOrder="1"/>
    </xf>
    <xf numFmtId="0" fontId="21" fillId="3" borderId="81" xfId="0" applyFont="1" applyFill="1" applyBorder="1" applyAlignment="1">
      <alignment horizontal="center" vertical="center" wrapText="1" readingOrder="1"/>
    </xf>
    <xf numFmtId="0" fontId="19" fillId="3" borderId="74" xfId="0" applyFont="1" applyFill="1" applyBorder="1" applyAlignment="1">
      <alignment horizontal="center" vertical="center" wrapText="1" readingOrder="1"/>
    </xf>
    <xf numFmtId="0" fontId="19" fillId="3" borderId="75" xfId="0" applyFont="1" applyFill="1" applyBorder="1" applyAlignment="1">
      <alignment horizontal="center" vertical="center" wrapText="1" readingOrder="1"/>
    </xf>
    <xf numFmtId="0" fontId="19" fillId="3" borderId="76" xfId="0" applyFont="1" applyFill="1" applyBorder="1" applyAlignment="1">
      <alignment horizontal="center" vertical="center" wrapText="1" readingOrder="1"/>
    </xf>
    <xf numFmtId="0" fontId="22" fillId="3" borderId="73" xfId="0" applyFont="1" applyFill="1" applyBorder="1" applyAlignment="1">
      <alignment horizontal="center" vertical="center" wrapText="1" readingOrder="1"/>
    </xf>
    <xf numFmtId="0" fontId="22" fillId="3" borderId="81" xfId="0" applyFont="1" applyFill="1" applyBorder="1" applyAlignment="1">
      <alignment horizontal="center" vertical="center" wrapText="1" readingOrder="1"/>
    </xf>
    <xf numFmtId="0" fontId="23" fillId="3" borderId="73" xfId="0" applyFont="1" applyFill="1" applyBorder="1" applyAlignment="1">
      <alignment horizontal="center" vertical="center" wrapText="1" readingOrder="1"/>
    </xf>
    <xf numFmtId="0" fontId="23" fillId="3" borderId="81" xfId="0" applyFont="1" applyFill="1" applyBorder="1" applyAlignment="1">
      <alignment horizontal="center" vertical="center" wrapText="1" readingOrder="1"/>
    </xf>
    <xf numFmtId="0" fontId="24" fillId="3" borderId="73" xfId="0" applyFont="1" applyFill="1" applyBorder="1" applyAlignment="1">
      <alignment horizontal="center" vertical="center" wrapText="1" readingOrder="1"/>
    </xf>
    <xf numFmtId="0" fontId="24" fillId="3" borderId="81" xfId="0" applyFont="1" applyFill="1" applyBorder="1" applyAlignment="1">
      <alignment horizontal="center" vertical="center" wrapText="1" readingOrder="1"/>
    </xf>
    <xf numFmtId="0" fontId="18" fillId="3" borderId="79" xfId="0" applyFont="1" applyFill="1" applyBorder="1" applyAlignment="1">
      <alignment horizontal="center" vertical="center" wrapText="1" readingOrder="1"/>
    </xf>
    <xf numFmtId="0" fontId="18" fillId="3" borderId="83" xfId="0" applyFont="1" applyFill="1" applyBorder="1" applyAlignment="1">
      <alignment horizontal="center" vertical="center" wrapText="1" readingOrder="1"/>
    </xf>
    <xf numFmtId="0" fontId="37" fillId="0" borderId="17" xfId="0" applyFont="1" applyBorder="1" applyAlignment="1">
      <alignment horizontal="right" vertical="top" wrapText="1" readingOrder="2"/>
    </xf>
    <xf numFmtId="0" fontId="37" fillId="0" borderId="92" xfId="0" applyFont="1" applyBorder="1" applyAlignment="1">
      <alignment horizontal="right" vertical="top" wrapText="1" readingOrder="2"/>
    </xf>
    <xf numFmtId="0" fontId="37" fillId="0" borderId="18" xfId="0" applyFont="1" applyBorder="1" applyAlignment="1">
      <alignment horizontal="right" vertical="top" wrapText="1" readingOrder="2"/>
    </xf>
    <xf numFmtId="3" fontId="28" fillId="5" borderId="22" xfId="0" applyNumberFormat="1" applyFont="1" applyFill="1" applyBorder="1" applyAlignment="1" applyProtection="1">
      <alignment horizontal="center" vertical="center" wrapText="1" readingOrder="2"/>
      <protection locked="0"/>
    </xf>
    <xf numFmtId="3" fontId="28" fillId="5" borderId="23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3" borderId="73" xfId="0" applyFont="1" applyFill="1" applyBorder="1" applyAlignment="1">
      <alignment horizontal="center" vertical="center" wrapText="1"/>
    </xf>
    <xf numFmtId="0" fontId="20" fillId="3" borderId="81" xfId="0" applyFont="1" applyFill="1" applyBorder="1" applyAlignment="1">
      <alignment horizontal="center" vertical="center" wrapText="1"/>
    </xf>
    <xf numFmtId="164" fontId="19" fillId="3" borderId="77" xfId="0" applyNumberFormat="1" applyFont="1" applyFill="1" applyBorder="1" applyAlignment="1">
      <alignment horizontal="center" vertical="center" wrapText="1" readingOrder="1"/>
    </xf>
    <xf numFmtId="164" fontId="19" fillId="3" borderId="78" xfId="0" applyNumberFormat="1" applyFont="1" applyFill="1" applyBorder="1" applyAlignment="1">
      <alignment horizontal="center" vertical="center" wrapText="1" readingOrder="1"/>
    </xf>
    <xf numFmtId="0" fontId="25" fillId="0" borderId="21" xfId="0" applyFont="1" applyBorder="1" applyAlignment="1">
      <alignment horizontal="right" vertical="top" wrapText="1" readingOrder="2"/>
    </xf>
    <xf numFmtId="0" fontId="25" fillId="0" borderId="11" xfId="0" applyFont="1" applyBorder="1" applyAlignment="1">
      <alignment horizontal="right" vertical="top" wrapText="1" readingOrder="2"/>
    </xf>
    <xf numFmtId="0" fontId="25" fillId="0" borderId="16" xfId="0" applyFont="1" applyBorder="1" applyAlignment="1">
      <alignment horizontal="right" vertical="top" wrapText="1" readingOrder="2"/>
    </xf>
    <xf numFmtId="0" fontId="25" fillId="0" borderId="19" xfId="0" applyFont="1" applyBorder="1" applyAlignment="1">
      <alignment horizontal="right" vertical="top" wrapText="1" readingOrder="2"/>
    </xf>
    <xf numFmtId="0" fontId="25" fillId="0" borderId="0" xfId="0" applyFont="1" applyAlignment="1">
      <alignment horizontal="right" vertical="top" wrapText="1" readingOrder="2"/>
    </xf>
    <xf numFmtId="0" fontId="25" fillId="0" borderId="20" xfId="0" applyFont="1" applyBorder="1" applyAlignment="1">
      <alignment horizontal="right" vertical="top" wrapText="1" readingOrder="2"/>
    </xf>
    <xf numFmtId="0" fontId="25" fillId="0" borderId="31" xfId="0" applyFont="1" applyBorder="1" applyAlignment="1">
      <alignment horizontal="right" vertical="top" wrapText="1" readingOrder="2"/>
    </xf>
    <xf numFmtId="0" fontId="25" fillId="0" borderId="24" xfId="0" applyFont="1" applyBorder="1" applyAlignment="1">
      <alignment horizontal="right" vertical="top" wrapText="1" readingOrder="2"/>
    </xf>
    <xf numFmtId="0" fontId="25" fillId="0" borderId="56" xfId="0" applyFont="1" applyBorder="1" applyAlignment="1">
      <alignment horizontal="right" vertical="top" wrapText="1" readingOrder="2"/>
    </xf>
    <xf numFmtId="20" fontId="37" fillId="0" borderId="21" xfId="0" applyNumberFormat="1" applyFont="1" applyBorder="1" applyAlignment="1">
      <alignment horizontal="right" vertical="top" wrapText="1" readingOrder="2"/>
    </xf>
    <xf numFmtId="20" fontId="37" fillId="0" borderId="11" xfId="0" applyNumberFormat="1" applyFont="1" applyBorder="1" applyAlignment="1">
      <alignment horizontal="right" vertical="top" wrapText="1" readingOrder="2"/>
    </xf>
    <xf numFmtId="20" fontId="37" fillId="0" borderId="16" xfId="0" applyNumberFormat="1" applyFont="1" applyBorder="1" applyAlignment="1">
      <alignment horizontal="right" vertical="top" wrapText="1" readingOrder="2"/>
    </xf>
    <xf numFmtId="20" fontId="37" fillId="0" borderId="19" xfId="0" applyNumberFormat="1" applyFont="1" applyBorder="1" applyAlignment="1">
      <alignment horizontal="right" vertical="top" wrapText="1" readingOrder="2"/>
    </xf>
    <xf numFmtId="20" fontId="37" fillId="0" borderId="0" xfId="0" applyNumberFormat="1" applyFont="1" applyAlignment="1">
      <alignment horizontal="right" vertical="top" wrapText="1" readingOrder="2"/>
    </xf>
    <xf numFmtId="20" fontId="37" fillId="0" borderId="20" xfId="0" applyNumberFormat="1" applyFont="1" applyBorder="1" applyAlignment="1">
      <alignment horizontal="right" vertical="top" wrapText="1" readingOrder="2"/>
    </xf>
    <xf numFmtId="20" fontId="37" fillId="0" borderId="31" xfId="0" applyNumberFormat="1" applyFont="1" applyBorder="1" applyAlignment="1">
      <alignment horizontal="right" vertical="top" wrapText="1" readingOrder="2"/>
    </xf>
    <xf numFmtId="20" fontId="37" fillId="0" borderId="24" xfId="0" applyNumberFormat="1" applyFont="1" applyBorder="1" applyAlignment="1">
      <alignment horizontal="right" vertical="top" wrapText="1" readingOrder="2"/>
    </xf>
    <xf numFmtId="20" fontId="37" fillId="0" borderId="56" xfId="0" applyNumberFormat="1" applyFont="1" applyBorder="1" applyAlignment="1">
      <alignment horizontal="right" vertical="top" wrapText="1" readingOrder="2"/>
    </xf>
    <xf numFmtId="0" fontId="17" fillId="3" borderId="72" xfId="4" applyFont="1" applyFill="1" applyBorder="1" applyAlignment="1">
      <alignment horizontal="center" vertical="center" wrapText="1" readingOrder="1"/>
    </xf>
    <xf numFmtId="0" fontId="17" fillId="3" borderId="80" xfId="4" applyFont="1" applyFill="1" applyBorder="1" applyAlignment="1">
      <alignment horizontal="center" vertical="center" wrapText="1" readingOrder="1"/>
    </xf>
    <xf numFmtId="0" fontId="18" fillId="3" borderId="73" xfId="0" applyFont="1" applyFill="1" applyBorder="1" applyAlignment="1">
      <alignment horizontal="center" vertical="center" wrapText="1" readingOrder="1"/>
    </xf>
    <xf numFmtId="0" fontId="18" fillId="3" borderId="81" xfId="0" applyFont="1" applyFill="1" applyBorder="1" applyAlignment="1">
      <alignment horizontal="center" vertical="center" wrapText="1" readingOrder="1"/>
    </xf>
    <xf numFmtId="164" fontId="25" fillId="4" borderId="87" xfId="0" applyNumberFormat="1" applyFont="1" applyFill="1" applyBorder="1" applyAlignment="1">
      <alignment horizontal="left" vertical="center" wrapText="1" readingOrder="2"/>
    </xf>
    <xf numFmtId="164" fontId="25" fillId="4" borderId="88" xfId="0" applyNumberFormat="1" applyFont="1" applyFill="1" applyBorder="1" applyAlignment="1">
      <alignment horizontal="left" vertical="center" wrapText="1" readingOrder="2"/>
    </xf>
    <xf numFmtId="0" fontId="25" fillId="4" borderId="54" xfId="0" applyFont="1" applyFill="1" applyBorder="1" applyAlignment="1">
      <alignment horizontal="left" vertical="center" wrapText="1" readingOrder="2"/>
    </xf>
    <xf numFmtId="0" fontId="25" fillId="4" borderId="22" xfId="0" applyFont="1" applyFill="1" applyBorder="1" applyAlignment="1">
      <alignment horizontal="left" vertical="center" wrapText="1" readingOrder="2"/>
    </xf>
    <xf numFmtId="3" fontId="28" fillId="5" borderId="88" xfId="0" applyNumberFormat="1" applyFont="1" applyFill="1" applyBorder="1" applyAlignment="1" applyProtection="1">
      <alignment horizontal="center" vertical="center" wrapText="1" readingOrder="2"/>
      <protection locked="0"/>
    </xf>
    <xf numFmtId="3" fontId="28" fillId="5" borderId="86" xfId="0" applyNumberFormat="1" applyFont="1" applyFill="1" applyBorder="1" applyAlignment="1" applyProtection="1">
      <alignment horizontal="center" vertical="center" wrapText="1" readingOrder="2"/>
      <protection locked="0"/>
    </xf>
    <xf numFmtId="0" fontId="25" fillId="4" borderId="87" xfId="0" applyFont="1" applyFill="1" applyBorder="1" applyAlignment="1">
      <alignment horizontal="left" vertical="center" wrapText="1" readingOrder="2"/>
    </xf>
    <xf numFmtId="0" fontId="25" fillId="4" borderId="88" xfId="0" applyFont="1" applyFill="1" applyBorder="1" applyAlignment="1">
      <alignment horizontal="left" vertical="center" wrapText="1" readingOrder="2"/>
    </xf>
    <xf numFmtId="0" fontId="19" fillId="3" borderId="77" xfId="0" applyFont="1" applyFill="1" applyBorder="1" applyAlignment="1">
      <alignment horizontal="center" vertical="center" wrapText="1" readingOrder="1"/>
    </xf>
    <xf numFmtId="0" fontId="19" fillId="3" borderId="93" xfId="0" applyFont="1" applyFill="1" applyBorder="1" applyAlignment="1">
      <alignment horizontal="center" vertical="center" wrapText="1" readingOrder="1"/>
    </xf>
    <xf numFmtId="0" fontId="19" fillId="3" borderId="78" xfId="0" applyFont="1" applyFill="1" applyBorder="1" applyAlignment="1">
      <alignment horizontal="center" vertical="center" wrapText="1" readingOrder="1"/>
    </xf>
  </cellXfs>
  <cellStyles count="5">
    <cellStyle name="Hyperlink" xfId="4" builtinId="8"/>
    <cellStyle name="Normal" xfId="0" builtinId="0"/>
    <cellStyle name="Normal 2" xfId="1" xr:uid="{D93D39E7-856C-4D3F-8720-70C97E1F906F}"/>
    <cellStyle name="Normal 2 2" xfId="3" xr:uid="{7C7407FF-5E19-4AF9-8ECB-EFAFCDCB9030}"/>
    <cellStyle name="Normal 3" xfId="2" xr:uid="{91442CB1-3F7B-4B88-A722-CD36EE112B83}"/>
  </cellStyles>
  <dxfs count="1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46DA54"/>
      <color rgb="FFFFFF66"/>
      <color rgb="FF0066FF"/>
      <color rgb="FF7CEEE9"/>
      <color rgb="FFFEE396"/>
      <color rgb="FFF0C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28575</xdr:rowOff>
    </xdr:from>
    <xdr:to>
      <xdr:col>7</xdr:col>
      <xdr:colOff>38100</xdr:colOff>
      <xdr:row>4</xdr:row>
      <xdr:rowOff>156482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9139D-04E8-4FED-9FE4-002F4577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777175" y="28575"/>
          <a:ext cx="1238250" cy="1118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589;&#1608;&#1585;&#1578;%20&#1608;&#1590;&#1593;&#1740;&#1578;%20&#1662;&#1740;&#1605;&#1575;&#1606;&#1705;&#1575;&#1585;&#1575;&#1606;\&#1578;&#1602;&#1583;&#1740;&#1585;&#1740;\&#1589;&#1608;&#1585;&#1578;%203%20&#1605;&#1575;&#1588;&#1740;&#1606;%20&#1570;&#1604;&#1575;&#1578;\&#1588;&#1605;&#1575;&#1585;&#1607;%203%20&#1605;&#1575;&#1588;&#1740;&#1606;%20&#1570;&#1604;&#1575;&#1578;.xlsx" TargetMode="External"/><Relationship Id="rId1" Type="http://schemas.openxmlformats.org/officeDocument/2006/relationships/externalLinkPath" Target="/&#1589;&#1608;&#1585;&#1578;%20&#1608;&#1590;&#1593;&#1740;&#1578;%20&#1662;&#1740;&#1605;&#1575;&#1606;&#1705;&#1575;&#1585;&#1575;&#1606;/&#1578;&#1602;&#1583;&#1740;&#1585;&#1740;/&#1589;&#1608;&#1585;&#1578;%203%20&#1605;&#1575;&#1588;&#1740;&#1606;%20&#1570;&#1604;&#1575;&#1578;/&#1588;&#1605;&#1575;&#1585;&#1607;%203%20&#1605;&#1575;&#1588;&#1740;&#1606;%20&#1570;&#1604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خلاصه مالی 1"/>
      <sheetName val="خلاصه متره"/>
      <sheetName val="شهریور پمپ بتن"/>
      <sheetName val="شهریور 911 داراب"/>
      <sheetName val="شهریور میکسر شماره 5  "/>
      <sheetName val="شهریور میکسر شماره 4   "/>
      <sheetName val="شهریور میکسر شماره 3  "/>
      <sheetName val="شهریور نیسان"/>
      <sheetName val="لودر"/>
      <sheetName val="شهریور چرثقیل"/>
    </sheetNames>
    <sheetDataSet>
      <sheetData sheetId="0"/>
      <sheetData sheetId="1">
        <row r="11">
          <cell r="G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7CBB-93B2-4CE1-856D-2087D4AF3566}">
  <sheetPr>
    <tabColor rgb="FFFF0000"/>
    <pageSetUpPr fitToPage="1"/>
  </sheetPr>
  <dimension ref="A1:AJ30"/>
  <sheetViews>
    <sheetView rightToLeft="1" tabSelected="1" view="pageBreakPreview" zoomScale="55" zoomScaleNormal="100" zoomScaleSheetLayoutView="55" workbookViewId="0">
      <selection activeCell="S11" sqref="S11:T11"/>
    </sheetView>
  </sheetViews>
  <sheetFormatPr defaultColWidth="2.6640625" defaultRowHeight="21" customHeight="1" x14ac:dyDescent="0.3"/>
  <cols>
    <col min="1" max="1" width="6.109375" style="3" customWidth="1"/>
    <col min="2" max="2" width="2.6640625" style="3"/>
    <col min="3" max="3" width="7" style="3" customWidth="1"/>
    <col min="4" max="8" width="2.6640625" style="3" customWidth="1"/>
    <col min="9" max="9" width="4.109375" style="3" customWidth="1"/>
    <col min="10" max="10" width="7.88671875" style="3" customWidth="1"/>
    <col min="11" max="11" width="2.6640625" style="3" customWidth="1"/>
    <col min="12" max="12" width="6.33203125" style="3" customWidth="1"/>
    <col min="13" max="13" width="2.6640625" style="3" customWidth="1"/>
    <col min="14" max="14" width="12.5546875" style="3" customWidth="1"/>
    <col min="15" max="15" width="2.109375" style="3" hidden="1" customWidth="1"/>
    <col min="16" max="16" width="18.6640625" style="3" customWidth="1"/>
    <col min="17" max="17" width="2.6640625" style="3"/>
    <col min="18" max="18" width="21.44140625" style="7" customWidth="1"/>
    <col min="19" max="19" width="8.44140625" style="7" customWidth="1"/>
    <col min="20" max="20" width="16.6640625" style="7" customWidth="1"/>
    <col min="21" max="21" width="16.5546875" style="3" customWidth="1"/>
    <col min="22" max="22" width="5.5546875" style="3" customWidth="1"/>
    <col min="23" max="23" width="18.5546875" style="3" customWidth="1"/>
    <col min="24" max="24" width="8.109375" style="3" customWidth="1"/>
    <col min="25" max="25" width="24.6640625" style="3" customWidth="1"/>
    <col min="26" max="26" width="8.109375" style="3" customWidth="1"/>
    <col min="27" max="27" width="3.5546875" style="3" customWidth="1"/>
    <col min="28" max="28" width="14.88671875" style="3" customWidth="1"/>
    <col min="29" max="29" width="11.5546875" style="3" customWidth="1"/>
    <col min="30" max="30" width="7.109375" style="3" customWidth="1"/>
    <col min="31" max="31" width="13.6640625" style="3" customWidth="1"/>
    <col min="32" max="32" width="9.88671875" style="3" bestFit="1" customWidth="1"/>
    <col min="33" max="35" width="2.6640625" style="3"/>
    <col min="36" max="36" width="8.33203125" style="3" bestFit="1" customWidth="1"/>
    <col min="37" max="37" width="2.6640625" style="3"/>
    <col min="38" max="38" width="7.88671875" style="3" bestFit="1" customWidth="1"/>
    <col min="39" max="39" width="3.88671875" style="3" bestFit="1" customWidth="1"/>
    <col min="40" max="256" width="2.6640625" style="3"/>
    <col min="257" max="257" width="6.109375" style="3" customWidth="1"/>
    <col min="258" max="258" width="2.6640625" style="3"/>
    <col min="259" max="259" width="7" style="3" customWidth="1"/>
    <col min="260" max="264" width="2.6640625" style="3"/>
    <col min="265" max="265" width="4.109375" style="3" customWidth="1"/>
    <col min="266" max="267" width="2.6640625" style="3"/>
    <col min="268" max="268" width="4.109375" style="3" customWidth="1"/>
    <col min="269" max="269" width="2.6640625" style="3"/>
    <col min="270" max="270" width="10.33203125" style="3" customWidth="1"/>
    <col min="271" max="271" width="4.88671875" style="3" customWidth="1"/>
    <col min="272" max="272" width="14.33203125" style="3" customWidth="1"/>
    <col min="273" max="273" width="2.6640625" style="3"/>
    <col min="274" max="274" width="21.44140625" style="3" customWidth="1"/>
    <col min="275" max="275" width="8.44140625" style="3" customWidth="1"/>
    <col min="276" max="276" width="16.6640625" style="3" customWidth="1"/>
    <col min="277" max="277" width="16.5546875" style="3" customWidth="1"/>
    <col min="278" max="278" width="5.5546875" style="3" customWidth="1"/>
    <col min="279" max="279" width="19.88671875" style="3" customWidth="1"/>
    <col min="280" max="280" width="8.109375" style="3" customWidth="1"/>
    <col min="281" max="281" width="22.6640625" style="3" customWidth="1"/>
    <col min="282" max="282" width="8.109375" style="3" customWidth="1"/>
    <col min="283" max="283" width="3.5546875" style="3" customWidth="1"/>
    <col min="284" max="284" width="14.88671875" style="3" customWidth="1"/>
    <col min="285" max="285" width="11.5546875" style="3" customWidth="1"/>
    <col min="286" max="286" width="7.109375" style="3" customWidth="1"/>
    <col min="287" max="287" width="13.6640625" style="3" customWidth="1"/>
    <col min="288" max="288" width="9.88671875" style="3" bestFit="1" customWidth="1"/>
    <col min="289" max="291" width="2.6640625" style="3"/>
    <col min="292" max="292" width="8.33203125" style="3" bestFit="1" customWidth="1"/>
    <col min="293" max="293" width="2.6640625" style="3"/>
    <col min="294" max="294" width="7.88671875" style="3" bestFit="1" customWidth="1"/>
    <col min="295" max="295" width="3.88671875" style="3" bestFit="1" customWidth="1"/>
    <col min="296" max="512" width="2.6640625" style="3"/>
    <col min="513" max="513" width="6.109375" style="3" customWidth="1"/>
    <col min="514" max="514" width="2.6640625" style="3"/>
    <col min="515" max="515" width="7" style="3" customWidth="1"/>
    <col min="516" max="520" width="2.6640625" style="3"/>
    <col min="521" max="521" width="4.109375" style="3" customWidth="1"/>
    <col min="522" max="523" width="2.6640625" style="3"/>
    <col min="524" max="524" width="4.109375" style="3" customWidth="1"/>
    <col min="525" max="525" width="2.6640625" style="3"/>
    <col min="526" max="526" width="10.33203125" style="3" customWidth="1"/>
    <col min="527" max="527" width="4.88671875" style="3" customWidth="1"/>
    <col min="528" max="528" width="14.33203125" style="3" customWidth="1"/>
    <col min="529" max="529" width="2.6640625" style="3"/>
    <col min="530" max="530" width="21.44140625" style="3" customWidth="1"/>
    <col min="531" max="531" width="8.44140625" style="3" customWidth="1"/>
    <col min="532" max="532" width="16.6640625" style="3" customWidth="1"/>
    <col min="533" max="533" width="16.5546875" style="3" customWidth="1"/>
    <col min="534" max="534" width="5.5546875" style="3" customWidth="1"/>
    <col min="535" max="535" width="19.88671875" style="3" customWidth="1"/>
    <col min="536" max="536" width="8.109375" style="3" customWidth="1"/>
    <col min="537" max="537" width="22.6640625" style="3" customWidth="1"/>
    <col min="538" max="538" width="8.109375" style="3" customWidth="1"/>
    <col min="539" max="539" width="3.5546875" style="3" customWidth="1"/>
    <col min="540" max="540" width="14.88671875" style="3" customWidth="1"/>
    <col min="541" max="541" width="11.5546875" style="3" customWidth="1"/>
    <col min="542" max="542" width="7.109375" style="3" customWidth="1"/>
    <col min="543" max="543" width="13.6640625" style="3" customWidth="1"/>
    <col min="544" max="544" width="9.88671875" style="3" bestFit="1" customWidth="1"/>
    <col min="545" max="547" width="2.6640625" style="3"/>
    <col min="548" max="548" width="8.33203125" style="3" bestFit="1" customWidth="1"/>
    <col min="549" max="549" width="2.6640625" style="3"/>
    <col min="550" max="550" width="7.88671875" style="3" bestFit="1" customWidth="1"/>
    <col min="551" max="551" width="3.88671875" style="3" bestFit="1" customWidth="1"/>
    <col min="552" max="768" width="2.6640625" style="3"/>
    <col min="769" max="769" width="6.109375" style="3" customWidth="1"/>
    <col min="770" max="770" width="2.6640625" style="3"/>
    <col min="771" max="771" width="7" style="3" customWidth="1"/>
    <col min="772" max="776" width="2.6640625" style="3"/>
    <col min="777" max="777" width="4.109375" style="3" customWidth="1"/>
    <col min="778" max="779" width="2.6640625" style="3"/>
    <col min="780" max="780" width="4.109375" style="3" customWidth="1"/>
    <col min="781" max="781" width="2.6640625" style="3"/>
    <col min="782" max="782" width="10.33203125" style="3" customWidth="1"/>
    <col min="783" max="783" width="4.88671875" style="3" customWidth="1"/>
    <col min="784" max="784" width="14.33203125" style="3" customWidth="1"/>
    <col min="785" max="785" width="2.6640625" style="3"/>
    <col min="786" max="786" width="21.44140625" style="3" customWidth="1"/>
    <col min="787" max="787" width="8.44140625" style="3" customWidth="1"/>
    <col min="788" max="788" width="16.6640625" style="3" customWidth="1"/>
    <col min="789" max="789" width="16.5546875" style="3" customWidth="1"/>
    <col min="790" max="790" width="5.5546875" style="3" customWidth="1"/>
    <col min="791" max="791" width="19.88671875" style="3" customWidth="1"/>
    <col min="792" max="792" width="8.109375" style="3" customWidth="1"/>
    <col min="793" max="793" width="22.6640625" style="3" customWidth="1"/>
    <col min="794" max="794" width="8.109375" style="3" customWidth="1"/>
    <col min="795" max="795" width="3.5546875" style="3" customWidth="1"/>
    <col min="796" max="796" width="14.88671875" style="3" customWidth="1"/>
    <col min="797" max="797" width="11.5546875" style="3" customWidth="1"/>
    <col min="798" max="798" width="7.109375" style="3" customWidth="1"/>
    <col min="799" max="799" width="13.6640625" style="3" customWidth="1"/>
    <col min="800" max="800" width="9.88671875" style="3" bestFit="1" customWidth="1"/>
    <col min="801" max="803" width="2.6640625" style="3"/>
    <col min="804" max="804" width="8.33203125" style="3" bestFit="1" customWidth="1"/>
    <col min="805" max="805" width="2.6640625" style="3"/>
    <col min="806" max="806" width="7.88671875" style="3" bestFit="1" customWidth="1"/>
    <col min="807" max="807" width="3.88671875" style="3" bestFit="1" customWidth="1"/>
    <col min="808" max="1024" width="2.6640625" style="3"/>
    <col min="1025" max="1025" width="6.109375" style="3" customWidth="1"/>
    <col min="1026" max="1026" width="2.6640625" style="3"/>
    <col min="1027" max="1027" width="7" style="3" customWidth="1"/>
    <col min="1028" max="1032" width="2.6640625" style="3"/>
    <col min="1033" max="1033" width="4.109375" style="3" customWidth="1"/>
    <col min="1034" max="1035" width="2.6640625" style="3"/>
    <col min="1036" max="1036" width="4.109375" style="3" customWidth="1"/>
    <col min="1037" max="1037" width="2.6640625" style="3"/>
    <col min="1038" max="1038" width="10.33203125" style="3" customWidth="1"/>
    <col min="1039" max="1039" width="4.88671875" style="3" customWidth="1"/>
    <col min="1040" max="1040" width="14.33203125" style="3" customWidth="1"/>
    <col min="1041" max="1041" width="2.6640625" style="3"/>
    <col min="1042" max="1042" width="21.44140625" style="3" customWidth="1"/>
    <col min="1043" max="1043" width="8.44140625" style="3" customWidth="1"/>
    <col min="1044" max="1044" width="16.6640625" style="3" customWidth="1"/>
    <col min="1045" max="1045" width="16.5546875" style="3" customWidth="1"/>
    <col min="1046" max="1046" width="5.5546875" style="3" customWidth="1"/>
    <col min="1047" max="1047" width="19.88671875" style="3" customWidth="1"/>
    <col min="1048" max="1048" width="8.109375" style="3" customWidth="1"/>
    <col min="1049" max="1049" width="22.6640625" style="3" customWidth="1"/>
    <col min="1050" max="1050" width="8.109375" style="3" customWidth="1"/>
    <col min="1051" max="1051" width="3.5546875" style="3" customWidth="1"/>
    <col min="1052" max="1052" width="14.88671875" style="3" customWidth="1"/>
    <col min="1053" max="1053" width="11.5546875" style="3" customWidth="1"/>
    <col min="1054" max="1054" width="7.109375" style="3" customWidth="1"/>
    <col min="1055" max="1055" width="13.6640625" style="3" customWidth="1"/>
    <col min="1056" max="1056" width="9.88671875" style="3" bestFit="1" customWidth="1"/>
    <col min="1057" max="1059" width="2.6640625" style="3"/>
    <col min="1060" max="1060" width="8.33203125" style="3" bestFit="1" customWidth="1"/>
    <col min="1061" max="1061" width="2.6640625" style="3"/>
    <col min="1062" max="1062" width="7.88671875" style="3" bestFit="1" customWidth="1"/>
    <col min="1063" max="1063" width="3.88671875" style="3" bestFit="1" customWidth="1"/>
    <col min="1064" max="1280" width="2.6640625" style="3"/>
    <col min="1281" max="1281" width="6.109375" style="3" customWidth="1"/>
    <col min="1282" max="1282" width="2.6640625" style="3"/>
    <col min="1283" max="1283" width="7" style="3" customWidth="1"/>
    <col min="1284" max="1288" width="2.6640625" style="3"/>
    <col min="1289" max="1289" width="4.109375" style="3" customWidth="1"/>
    <col min="1290" max="1291" width="2.6640625" style="3"/>
    <col min="1292" max="1292" width="4.109375" style="3" customWidth="1"/>
    <col min="1293" max="1293" width="2.6640625" style="3"/>
    <col min="1294" max="1294" width="10.33203125" style="3" customWidth="1"/>
    <col min="1295" max="1295" width="4.88671875" style="3" customWidth="1"/>
    <col min="1296" max="1296" width="14.33203125" style="3" customWidth="1"/>
    <col min="1297" max="1297" width="2.6640625" style="3"/>
    <col min="1298" max="1298" width="21.44140625" style="3" customWidth="1"/>
    <col min="1299" max="1299" width="8.44140625" style="3" customWidth="1"/>
    <col min="1300" max="1300" width="16.6640625" style="3" customWidth="1"/>
    <col min="1301" max="1301" width="16.5546875" style="3" customWidth="1"/>
    <col min="1302" max="1302" width="5.5546875" style="3" customWidth="1"/>
    <col min="1303" max="1303" width="19.88671875" style="3" customWidth="1"/>
    <col min="1304" max="1304" width="8.109375" style="3" customWidth="1"/>
    <col min="1305" max="1305" width="22.6640625" style="3" customWidth="1"/>
    <col min="1306" max="1306" width="8.109375" style="3" customWidth="1"/>
    <col min="1307" max="1307" width="3.5546875" style="3" customWidth="1"/>
    <col min="1308" max="1308" width="14.88671875" style="3" customWidth="1"/>
    <col min="1309" max="1309" width="11.5546875" style="3" customWidth="1"/>
    <col min="1310" max="1310" width="7.109375" style="3" customWidth="1"/>
    <col min="1311" max="1311" width="13.6640625" style="3" customWidth="1"/>
    <col min="1312" max="1312" width="9.88671875" style="3" bestFit="1" customWidth="1"/>
    <col min="1313" max="1315" width="2.6640625" style="3"/>
    <col min="1316" max="1316" width="8.33203125" style="3" bestFit="1" customWidth="1"/>
    <col min="1317" max="1317" width="2.6640625" style="3"/>
    <col min="1318" max="1318" width="7.88671875" style="3" bestFit="1" customWidth="1"/>
    <col min="1319" max="1319" width="3.88671875" style="3" bestFit="1" customWidth="1"/>
    <col min="1320" max="1536" width="2.6640625" style="3"/>
    <col min="1537" max="1537" width="6.109375" style="3" customWidth="1"/>
    <col min="1538" max="1538" width="2.6640625" style="3"/>
    <col min="1539" max="1539" width="7" style="3" customWidth="1"/>
    <col min="1540" max="1544" width="2.6640625" style="3"/>
    <col min="1545" max="1545" width="4.109375" style="3" customWidth="1"/>
    <col min="1546" max="1547" width="2.6640625" style="3"/>
    <col min="1548" max="1548" width="4.109375" style="3" customWidth="1"/>
    <col min="1549" max="1549" width="2.6640625" style="3"/>
    <col min="1550" max="1550" width="10.33203125" style="3" customWidth="1"/>
    <col min="1551" max="1551" width="4.88671875" style="3" customWidth="1"/>
    <col min="1552" max="1552" width="14.33203125" style="3" customWidth="1"/>
    <col min="1553" max="1553" width="2.6640625" style="3"/>
    <col min="1554" max="1554" width="21.44140625" style="3" customWidth="1"/>
    <col min="1555" max="1555" width="8.44140625" style="3" customWidth="1"/>
    <col min="1556" max="1556" width="16.6640625" style="3" customWidth="1"/>
    <col min="1557" max="1557" width="16.5546875" style="3" customWidth="1"/>
    <col min="1558" max="1558" width="5.5546875" style="3" customWidth="1"/>
    <col min="1559" max="1559" width="19.88671875" style="3" customWidth="1"/>
    <col min="1560" max="1560" width="8.109375" style="3" customWidth="1"/>
    <col min="1561" max="1561" width="22.6640625" style="3" customWidth="1"/>
    <col min="1562" max="1562" width="8.109375" style="3" customWidth="1"/>
    <col min="1563" max="1563" width="3.5546875" style="3" customWidth="1"/>
    <col min="1564" max="1564" width="14.88671875" style="3" customWidth="1"/>
    <col min="1565" max="1565" width="11.5546875" style="3" customWidth="1"/>
    <col min="1566" max="1566" width="7.109375" style="3" customWidth="1"/>
    <col min="1567" max="1567" width="13.6640625" style="3" customWidth="1"/>
    <col min="1568" max="1568" width="9.88671875" style="3" bestFit="1" customWidth="1"/>
    <col min="1569" max="1571" width="2.6640625" style="3"/>
    <col min="1572" max="1572" width="8.33203125" style="3" bestFit="1" customWidth="1"/>
    <col min="1573" max="1573" width="2.6640625" style="3"/>
    <col min="1574" max="1574" width="7.88671875" style="3" bestFit="1" customWidth="1"/>
    <col min="1575" max="1575" width="3.88671875" style="3" bestFit="1" customWidth="1"/>
    <col min="1576" max="1792" width="2.6640625" style="3"/>
    <col min="1793" max="1793" width="6.109375" style="3" customWidth="1"/>
    <col min="1794" max="1794" width="2.6640625" style="3"/>
    <col min="1795" max="1795" width="7" style="3" customWidth="1"/>
    <col min="1796" max="1800" width="2.6640625" style="3"/>
    <col min="1801" max="1801" width="4.109375" style="3" customWidth="1"/>
    <col min="1802" max="1803" width="2.6640625" style="3"/>
    <col min="1804" max="1804" width="4.109375" style="3" customWidth="1"/>
    <col min="1805" max="1805" width="2.6640625" style="3"/>
    <col min="1806" max="1806" width="10.33203125" style="3" customWidth="1"/>
    <col min="1807" max="1807" width="4.88671875" style="3" customWidth="1"/>
    <col min="1808" max="1808" width="14.33203125" style="3" customWidth="1"/>
    <col min="1809" max="1809" width="2.6640625" style="3"/>
    <col min="1810" max="1810" width="21.44140625" style="3" customWidth="1"/>
    <col min="1811" max="1811" width="8.44140625" style="3" customWidth="1"/>
    <col min="1812" max="1812" width="16.6640625" style="3" customWidth="1"/>
    <col min="1813" max="1813" width="16.5546875" style="3" customWidth="1"/>
    <col min="1814" max="1814" width="5.5546875" style="3" customWidth="1"/>
    <col min="1815" max="1815" width="19.88671875" style="3" customWidth="1"/>
    <col min="1816" max="1816" width="8.109375" style="3" customWidth="1"/>
    <col min="1817" max="1817" width="22.6640625" style="3" customWidth="1"/>
    <col min="1818" max="1818" width="8.109375" style="3" customWidth="1"/>
    <col min="1819" max="1819" width="3.5546875" style="3" customWidth="1"/>
    <col min="1820" max="1820" width="14.88671875" style="3" customWidth="1"/>
    <col min="1821" max="1821" width="11.5546875" style="3" customWidth="1"/>
    <col min="1822" max="1822" width="7.109375" style="3" customWidth="1"/>
    <col min="1823" max="1823" width="13.6640625" style="3" customWidth="1"/>
    <col min="1824" max="1824" width="9.88671875" style="3" bestFit="1" customWidth="1"/>
    <col min="1825" max="1827" width="2.6640625" style="3"/>
    <col min="1828" max="1828" width="8.33203125" style="3" bestFit="1" customWidth="1"/>
    <col min="1829" max="1829" width="2.6640625" style="3"/>
    <col min="1830" max="1830" width="7.88671875" style="3" bestFit="1" customWidth="1"/>
    <col min="1831" max="1831" width="3.88671875" style="3" bestFit="1" customWidth="1"/>
    <col min="1832" max="2048" width="2.6640625" style="3"/>
    <col min="2049" max="2049" width="6.109375" style="3" customWidth="1"/>
    <col min="2050" max="2050" width="2.6640625" style="3"/>
    <col min="2051" max="2051" width="7" style="3" customWidth="1"/>
    <col min="2052" max="2056" width="2.6640625" style="3"/>
    <col min="2057" max="2057" width="4.109375" style="3" customWidth="1"/>
    <col min="2058" max="2059" width="2.6640625" style="3"/>
    <col min="2060" max="2060" width="4.109375" style="3" customWidth="1"/>
    <col min="2061" max="2061" width="2.6640625" style="3"/>
    <col min="2062" max="2062" width="10.33203125" style="3" customWidth="1"/>
    <col min="2063" max="2063" width="4.88671875" style="3" customWidth="1"/>
    <col min="2064" max="2064" width="14.33203125" style="3" customWidth="1"/>
    <col min="2065" max="2065" width="2.6640625" style="3"/>
    <col min="2066" max="2066" width="21.44140625" style="3" customWidth="1"/>
    <col min="2067" max="2067" width="8.44140625" style="3" customWidth="1"/>
    <col min="2068" max="2068" width="16.6640625" style="3" customWidth="1"/>
    <col min="2069" max="2069" width="16.5546875" style="3" customWidth="1"/>
    <col min="2070" max="2070" width="5.5546875" style="3" customWidth="1"/>
    <col min="2071" max="2071" width="19.88671875" style="3" customWidth="1"/>
    <col min="2072" max="2072" width="8.109375" style="3" customWidth="1"/>
    <col min="2073" max="2073" width="22.6640625" style="3" customWidth="1"/>
    <col min="2074" max="2074" width="8.109375" style="3" customWidth="1"/>
    <col min="2075" max="2075" width="3.5546875" style="3" customWidth="1"/>
    <col min="2076" max="2076" width="14.88671875" style="3" customWidth="1"/>
    <col min="2077" max="2077" width="11.5546875" style="3" customWidth="1"/>
    <col min="2078" max="2078" width="7.109375" style="3" customWidth="1"/>
    <col min="2079" max="2079" width="13.6640625" style="3" customWidth="1"/>
    <col min="2080" max="2080" width="9.88671875" style="3" bestFit="1" customWidth="1"/>
    <col min="2081" max="2083" width="2.6640625" style="3"/>
    <col min="2084" max="2084" width="8.33203125" style="3" bestFit="1" customWidth="1"/>
    <col min="2085" max="2085" width="2.6640625" style="3"/>
    <col min="2086" max="2086" width="7.88671875" style="3" bestFit="1" customWidth="1"/>
    <col min="2087" max="2087" width="3.88671875" style="3" bestFit="1" customWidth="1"/>
    <col min="2088" max="2304" width="2.6640625" style="3"/>
    <col min="2305" max="2305" width="6.109375" style="3" customWidth="1"/>
    <col min="2306" max="2306" width="2.6640625" style="3"/>
    <col min="2307" max="2307" width="7" style="3" customWidth="1"/>
    <col min="2308" max="2312" width="2.6640625" style="3"/>
    <col min="2313" max="2313" width="4.109375" style="3" customWidth="1"/>
    <col min="2314" max="2315" width="2.6640625" style="3"/>
    <col min="2316" max="2316" width="4.109375" style="3" customWidth="1"/>
    <col min="2317" max="2317" width="2.6640625" style="3"/>
    <col min="2318" max="2318" width="10.33203125" style="3" customWidth="1"/>
    <col min="2319" max="2319" width="4.88671875" style="3" customWidth="1"/>
    <col min="2320" max="2320" width="14.33203125" style="3" customWidth="1"/>
    <col min="2321" max="2321" width="2.6640625" style="3"/>
    <col min="2322" max="2322" width="21.44140625" style="3" customWidth="1"/>
    <col min="2323" max="2323" width="8.44140625" style="3" customWidth="1"/>
    <col min="2324" max="2324" width="16.6640625" style="3" customWidth="1"/>
    <col min="2325" max="2325" width="16.5546875" style="3" customWidth="1"/>
    <col min="2326" max="2326" width="5.5546875" style="3" customWidth="1"/>
    <col min="2327" max="2327" width="19.88671875" style="3" customWidth="1"/>
    <col min="2328" max="2328" width="8.109375" style="3" customWidth="1"/>
    <col min="2329" max="2329" width="22.6640625" style="3" customWidth="1"/>
    <col min="2330" max="2330" width="8.109375" style="3" customWidth="1"/>
    <col min="2331" max="2331" width="3.5546875" style="3" customWidth="1"/>
    <col min="2332" max="2332" width="14.88671875" style="3" customWidth="1"/>
    <col min="2333" max="2333" width="11.5546875" style="3" customWidth="1"/>
    <col min="2334" max="2334" width="7.109375" style="3" customWidth="1"/>
    <col min="2335" max="2335" width="13.6640625" style="3" customWidth="1"/>
    <col min="2336" max="2336" width="9.88671875" style="3" bestFit="1" customWidth="1"/>
    <col min="2337" max="2339" width="2.6640625" style="3"/>
    <col min="2340" max="2340" width="8.33203125" style="3" bestFit="1" customWidth="1"/>
    <col min="2341" max="2341" width="2.6640625" style="3"/>
    <col min="2342" max="2342" width="7.88671875" style="3" bestFit="1" customWidth="1"/>
    <col min="2343" max="2343" width="3.88671875" style="3" bestFit="1" customWidth="1"/>
    <col min="2344" max="2560" width="2.6640625" style="3"/>
    <col min="2561" max="2561" width="6.109375" style="3" customWidth="1"/>
    <col min="2562" max="2562" width="2.6640625" style="3"/>
    <col min="2563" max="2563" width="7" style="3" customWidth="1"/>
    <col min="2564" max="2568" width="2.6640625" style="3"/>
    <col min="2569" max="2569" width="4.109375" style="3" customWidth="1"/>
    <col min="2570" max="2571" width="2.6640625" style="3"/>
    <col min="2572" max="2572" width="4.109375" style="3" customWidth="1"/>
    <col min="2573" max="2573" width="2.6640625" style="3"/>
    <col min="2574" max="2574" width="10.33203125" style="3" customWidth="1"/>
    <col min="2575" max="2575" width="4.88671875" style="3" customWidth="1"/>
    <col min="2576" max="2576" width="14.33203125" style="3" customWidth="1"/>
    <col min="2577" max="2577" width="2.6640625" style="3"/>
    <col min="2578" max="2578" width="21.44140625" style="3" customWidth="1"/>
    <col min="2579" max="2579" width="8.44140625" style="3" customWidth="1"/>
    <col min="2580" max="2580" width="16.6640625" style="3" customWidth="1"/>
    <col min="2581" max="2581" width="16.5546875" style="3" customWidth="1"/>
    <col min="2582" max="2582" width="5.5546875" style="3" customWidth="1"/>
    <col min="2583" max="2583" width="19.88671875" style="3" customWidth="1"/>
    <col min="2584" max="2584" width="8.109375" style="3" customWidth="1"/>
    <col min="2585" max="2585" width="22.6640625" style="3" customWidth="1"/>
    <col min="2586" max="2586" width="8.109375" style="3" customWidth="1"/>
    <col min="2587" max="2587" width="3.5546875" style="3" customWidth="1"/>
    <col min="2588" max="2588" width="14.88671875" style="3" customWidth="1"/>
    <col min="2589" max="2589" width="11.5546875" style="3" customWidth="1"/>
    <col min="2590" max="2590" width="7.109375" style="3" customWidth="1"/>
    <col min="2591" max="2591" width="13.6640625" style="3" customWidth="1"/>
    <col min="2592" max="2592" width="9.88671875" style="3" bestFit="1" customWidth="1"/>
    <col min="2593" max="2595" width="2.6640625" style="3"/>
    <col min="2596" max="2596" width="8.33203125" style="3" bestFit="1" customWidth="1"/>
    <col min="2597" max="2597" width="2.6640625" style="3"/>
    <col min="2598" max="2598" width="7.88671875" style="3" bestFit="1" customWidth="1"/>
    <col min="2599" max="2599" width="3.88671875" style="3" bestFit="1" customWidth="1"/>
    <col min="2600" max="2816" width="2.6640625" style="3"/>
    <col min="2817" max="2817" width="6.109375" style="3" customWidth="1"/>
    <col min="2818" max="2818" width="2.6640625" style="3"/>
    <col min="2819" max="2819" width="7" style="3" customWidth="1"/>
    <col min="2820" max="2824" width="2.6640625" style="3"/>
    <col min="2825" max="2825" width="4.109375" style="3" customWidth="1"/>
    <col min="2826" max="2827" width="2.6640625" style="3"/>
    <col min="2828" max="2828" width="4.109375" style="3" customWidth="1"/>
    <col min="2829" max="2829" width="2.6640625" style="3"/>
    <col min="2830" max="2830" width="10.33203125" style="3" customWidth="1"/>
    <col min="2831" max="2831" width="4.88671875" style="3" customWidth="1"/>
    <col min="2832" max="2832" width="14.33203125" style="3" customWidth="1"/>
    <col min="2833" max="2833" width="2.6640625" style="3"/>
    <col min="2834" max="2834" width="21.44140625" style="3" customWidth="1"/>
    <col min="2835" max="2835" width="8.44140625" style="3" customWidth="1"/>
    <col min="2836" max="2836" width="16.6640625" style="3" customWidth="1"/>
    <col min="2837" max="2837" width="16.5546875" style="3" customWidth="1"/>
    <col min="2838" max="2838" width="5.5546875" style="3" customWidth="1"/>
    <col min="2839" max="2839" width="19.88671875" style="3" customWidth="1"/>
    <col min="2840" max="2840" width="8.109375" style="3" customWidth="1"/>
    <col min="2841" max="2841" width="22.6640625" style="3" customWidth="1"/>
    <col min="2842" max="2842" width="8.109375" style="3" customWidth="1"/>
    <col min="2843" max="2843" width="3.5546875" style="3" customWidth="1"/>
    <col min="2844" max="2844" width="14.88671875" style="3" customWidth="1"/>
    <col min="2845" max="2845" width="11.5546875" style="3" customWidth="1"/>
    <col min="2846" max="2846" width="7.109375" style="3" customWidth="1"/>
    <col min="2847" max="2847" width="13.6640625" style="3" customWidth="1"/>
    <col min="2848" max="2848" width="9.88671875" style="3" bestFit="1" customWidth="1"/>
    <col min="2849" max="2851" width="2.6640625" style="3"/>
    <col min="2852" max="2852" width="8.33203125" style="3" bestFit="1" customWidth="1"/>
    <col min="2853" max="2853" width="2.6640625" style="3"/>
    <col min="2854" max="2854" width="7.88671875" style="3" bestFit="1" customWidth="1"/>
    <col min="2855" max="2855" width="3.88671875" style="3" bestFit="1" customWidth="1"/>
    <col min="2856" max="3072" width="2.6640625" style="3"/>
    <col min="3073" max="3073" width="6.109375" style="3" customWidth="1"/>
    <col min="3074" max="3074" width="2.6640625" style="3"/>
    <col min="3075" max="3075" width="7" style="3" customWidth="1"/>
    <col min="3076" max="3080" width="2.6640625" style="3"/>
    <col min="3081" max="3081" width="4.109375" style="3" customWidth="1"/>
    <col min="3082" max="3083" width="2.6640625" style="3"/>
    <col min="3084" max="3084" width="4.109375" style="3" customWidth="1"/>
    <col min="3085" max="3085" width="2.6640625" style="3"/>
    <col min="3086" max="3086" width="10.33203125" style="3" customWidth="1"/>
    <col min="3087" max="3087" width="4.88671875" style="3" customWidth="1"/>
    <col min="3088" max="3088" width="14.33203125" style="3" customWidth="1"/>
    <col min="3089" max="3089" width="2.6640625" style="3"/>
    <col min="3090" max="3090" width="21.44140625" style="3" customWidth="1"/>
    <col min="3091" max="3091" width="8.44140625" style="3" customWidth="1"/>
    <col min="3092" max="3092" width="16.6640625" style="3" customWidth="1"/>
    <col min="3093" max="3093" width="16.5546875" style="3" customWidth="1"/>
    <col min="3094" max="3094" width="5.5546875" style="3" customWidth="1"/>
    <col min="3095" max="3095" width="19.88671875" style="3" customWidth="1"/>
    <col min="3096" max="3096" width="8.109375" style="3" customWidth="1"/>
    <col min="3097" max="3097" width="22.6640625" style="3" customWidth="1"/>
    <col min="3098" max="3098" width="8.109375" style="3" customWidth="1"/>
    <col min="3099" max="3099" width="3.5546875" style="3" customWidth="1"/>
    <col min="3100" max="3100" width="14.88671875" style="3" customWidth="1"/>
    <col min="3101" max="3101" width="11.5546875" style="3" customWidth="1"/>
    <col min="3102" max="3102" width="7.109375" style="3" customWidth="1"/>
    <col min="3103" max="3103" width="13.6640625" style="3" customWidth="1"/>
    <col min="3104" max="3104" width="9.88671875" style="3" bestFit="1" customWidth="1"/>
    <col min="3105" max="3107" width="2.6640625" style="3"/>
    <col min="3108" max="3108" width="8.33203125" style="3" bestFit="1" customWidth="1"/>
    <col min="3109" max="3109" width="2.6640625" style="3"/>
    <col min="3110" max="3110" width="7.88671875" style="3" bestFit="1" customWidth="1"/>
    <col min="3111" max="3111" width="3.88671875" style="3" bestFit="1" customWidth="1"/>
    <col min="3112" max="3328" width="2.6640625" style="3"/>
    <col min="3329" max="3329" width="6.109375" style="3" customWidth="1"/>
    <col min="3330" max="3330" width="2.6640625" style="3"/>
    <col min="3331" max="3331" width="7" style="3" customWidth="1"/>
    <col min="3332" max="3336" width="2.6640625" style="3"/>
    <col min="3337" max="3337" width="4.109375" style="3" customWidth="1"/>
    <col min="3338" max="3339" width="2.6640625" style="3"/>
    <col min="3340" max="3340" width="4.109375" style="3" customWidth="1"/>
    <col min="3341" max="3341" width="2.6640625" style="3"/>
    <col min="3342" max="3342" width="10.33203125" style="3" customWidth="1"/>
    <col min="3343" max="3343" width="4.88671875" style="3" customWidth="1"/>
    <col min="3344" max="3344" width="14.33203125" style="3" customWidth="1"/>
    <col min="3345" max="3345" width="2.6640625" style="3"/>
    <col min="3346" max="3346" width="21.44140625" style="3" customWidth="1"/>
    <col min="3347" max="3347" width="8.44140625" style="3" customWidth="1"/>
    <col min="3348" max="3348" width="16.6640625" style="3" customWidth="1"/>
    <col min="3349" max="3349" width="16.5546875" style="3" customWidth="1"/>
    <col min="3350" max="3350" width="5.5546875" style="3" customWidth="1"/>
    <col min="3351" max="3351" width="19.88671875" style="3" customWidth="1"/>
    <col min="3352" max="3352" width="8.109375" style="3" customWidth="1"/>
    <col min="3353" max="3353" width="22.6640625" style="3" customWidth="1"/>
    <col min="3354" max="3354" width="8.109375" style="3" customWidth="1"/>
    <col min="3355" max="3355" width="3.5546875" style="3" customWidth="1"/>
    <col min="3356" max="3356" width="14.88671875" style="3" customWidth="1"/>
    <col min="3357" max="3357" width="11.5546875" style="3" customWidth="1"/>
    <col min="3358" max="3358" width="7.109375" style="3" customWidth="1"/>
    <col min="3359" max="3359" width="13.6640625" style="3" customWidth="1"/>
    <col min="3360" max="3360" width="9.88671875" style="3" bestFit="1" customWidth="1"/>
    <col min="3361" max="3363" width="2.6640625" style="3"/>
    <col min="3364" max="3364" width="8.33203125" style="3" bestFit="1" customWidth="1"/>
    <col min="3365" max="3365" width="2.6640625" style="3"/>
    <col min="3366" max="3366" width="7.88671875" style="3" bestFit="1" customWidth="1"/>
    <col min="3367" max="3367" width="3.88671875" style="3" bestFit="1" customWidth="1"/>
    <col min="3368" max="3584" width="2.6640625" style="3"/>
    <col min="3585" max="3585" width="6.109375" style="3" customWidth="1"/>
    <col min="3586" max="3586" width="2.6640625" style="3"/>
    <col min="3587" max="3587" width="7" style="3" customWidth="1"/>
    <col min="3588" max="3592" width="2.6640625" style="3"/>
    <col min="3593" max="3593" width="4.109375" style="3" customWidth="1"/>
    <col min="3594" max="3595" width="2.6640625" style="3"/>
    <col min="3596" max="3596" width="4.109375" style="3" customWidth="1"/>
    <col min="3597" max="3597" width="2.6640625" style="3"/>
    <col min="3598" max="3598" width="10.33203125" style="3" customWidth="1"/>
    <col min="3599" max="3599" width="4.88671875" style="3" customWidth="1"/>
    <col min="3600" max="3600" width="14.33203125" style="3" customWidth="1"/>
    <col min="3601" max="3601" width="2.6640625" style="3"/>
    <col min="3602" max="3602" width="21.44140625" style="3" customWidth="1"/>
    <col min="3603" max="3603" width="8.44140625" style="3" customWidth="1"/>
    <col min="3604" max="3604" width="16.6640625" style="3" customWidth="1"/>
    <col min="3605" max="3605" width="16.5546875" style="3" customWidth="1"/>
    <col min="3606" max="3606" width="5.5546875" style="3" customWidth="1"/>
    <col min="3607" max="3607" width="19.88671875" style="3" customWidth="1"/>
    <col min="3608" max="3608" width="8.109375" style="3" customWidth="1"/>
    <col min="3609" max="3609" width="22.6640625" style="3" customWidth="1"/>
    <col min="3610" max="3610" width="8.109375" style="3" customWidth="1"/>
    <col min="3611" max="3611" width="3.5546875" style="3" customWidth="1"/>
    <col min="3612" max="3612" width="14.88671875" style="3" customWidth="1"/>
    <col min="3613" max="3613" width="11.5546875" style="3" customWidth="1"/>
    <col min="3614" max="3614" width="7.109375" style="3" customWidth="1"/>
    <col min="3615" max="3615" width="13.6640625" style="3" customWidth="1"/>
    <col min="3616" max="3616" width="9.88671875" style="3" bestFit="1" customWidth="1"/>
    <col min="3617" max="3619" width="2.6640625" style="3"/>
    <col min="3620" max="3620" width="8.33203125" style="3" bestFit="1" customWidth="1"/>
    <col min="3621" max="3621" width="2.6640625" style="3"/>
    <col min="3622" max="3622" width="7.88671875" style="3" bestFit="1" customWidth="1"/>
    <col min="3623" max="3623" width="3.88671875" style="3" bestFit="1" customWidth="1"/>
    <col min="3624" max="3840" width="2.6640625" style="3"/>
    <col min="3841" max="3841" width="6.109375" style="3" customWidth="1"/>
    <col min="3842" max="3842" width="2.6640625" style="3"/>
    <col min="3843" max="3843" width="7" style="3" customWidth="1"/>
    <col min="3844" max="3848" width="2.6640625" style="3"/>
    <col min="3849" max="3849" width="4.109375" style="3" customWidth="1"/>
    <col min="3850" max="3851" width="2.6640625" style="3"/>
    <col min="3852" max="3852" width="4.109375" style="3" customWidth="1"/>
    <col min="3853" max="3853" width="2.6640625" style="3"/>
    <col min="3854" max="3854" width="10.33203125" style="3" customWidth="1"/>
    <col min="3855" max="3855" width="4.88671875" style="3" customWidth="1"/>
    <col min="3856" max="3856" width="14.33203125" style="3" customWidth="1"/>
    <col min="3857" max="3857" width="2.6640625" style="3"/>
    <col min="3858" max="3858" width="21.44140625" style="3" customWidth="1"/>
    <col min="3859" max="3859" width="8.44140625" style="3" customWidth="1"/>
    <col min="3860" max="3860" width="16.6640625" style="3" customWidth="1"/>
    <col min="3861" max="3861" width="16.5546875" style="3" customWidth="1"/>
    <col min="3862" max="3862" width="5.5546875" style="3" customWidth="1"/>
    <col min="3863" max="3863" width="19.88671875" style="3" customWidth="1"/>
    <col min="3864" max="3864" width="8.109375" style="3" customWidth="1"/>
    <col min="3865" max="3865" width="22.6640625" style="3" customWidth="1"/>
    <col min="3866" max="3866" width="8.109375" style="3" customWidth="1"/>
    <col min="3867" max="3867" width="3.5546875" style="3" customWidth="1"/>
    <col min="3868" max="3868" width="14.88671875" style="3" customWidth="1"/>
    <col min="3869" max="3869" width="11.5546875" style="3" customWidth="1"/>
    <col min="3870" max="3870" width="7.109375" style="3" customWidth="1"/>
    <col min="3871" max="3871" width="13.6640625" style="3" customWidth="1"/>
    <col min="3872" max="3872" width="9.88671875" style="3" bestFit="1" customWidth="1"/>
    <col min="3873" max="3875" width="2.6640625" style="3"/>
    <col min="3876" max="3876" width="8.33203125" style="3" bestFit="1" customWidth="1"/>
    <col min="3877" max="3877" width="2.6640625" style="3"/>
    <col min="3878" max="3878" width="7.88671875" style="3" bestFit="1" customWidth="1"/>
    <col min="3879" max="3879" width="3.88671875" style="3" bestFit="1" customWidth="1"/>
    <col min="3880" max="4096" width="2.6640625" style="3"/>
    <col min="4097" max="4097" width="6.109375" style="3" customWidth="1"/>
    <col min="4098" max="4098" width="2.6640625" style="3"/>
    <col min="4099" max="4099" width="7" style="3" customWidth="1"/>
    <col min="4100" max="4104" width="2.6640625" style="3"/>
    <col min="4105" max="4105" width="4.109375" style="3" customWidth="1"/>
    <col min="4106" max="4107" width="2.6640625" style="3"/>
    <col min="4108" max="4108" width="4.109375" style="3" customWidth="1"/>
    <col min="4109" max="4109" width="2.6640625" style="3"/>
    <col min="4110" max="4110" width="10.33203125" style="3" customWidth="1"/>
    <col min="4111" max="4111" width="4.88671875" style="3" customWidth="1"/>
    <col min="4112" max="4112" width="14.33203125" style="3" customWidth="1"/>
    <col min="4113" max="4113" width="2.6640625" style="3"/>
    <col min="4114" max="4114" width="21.44140625" style="3" customWidth="1"/>
    <col min="4115" max="4115" width="8.44140625" style="3" customWidth="1"/>
    <col min="4116" max="4116" width="16.6640625" style="3" customWidth="1"/>
    <col min="4117" max="4117" width="16.5546875" style="3" customWidth="1"/>
    <col min="4118" max="4118" width="5.5546875" style="3" customWidth="1"/>
    <col min="4119" max="4119" width="19.88671875" style="3" customWidth="1"/>
    <col min="4120" max="4120" width="8.109375" style="3" customWidth="1"/>
    <col min="4121" max="4121" width="22.6640625" style="3" customWidth="1"/>
    <col min="4122" max="4122" width="8.109375" style="3" customWidth="1"/>
    <col min="4123" max="4123" width="3.5546875" style="3" customWidth="1"/>
    <col min="4124" max="4124" width="14.88671875" style="3" customWidth="1"/>
    <col min="4125" max="4125" width="11.5546875" style="3" customWidth="1"/>
    <col min="4126" max="4126" width="7.109375" style="3" customWidth="1"/>
    <col min="4127" max="4127" width="13.6640625" style="3" customWidth="1"/>
    <col min="4128" max="4128" width="9.88671875" style="3" bestFit="1" customWidth="1"/>
    <col min="4129" max="4131" width="2.6640625" style="3"/>
    <col min="4132" max="4132" width="8.33203125" style="3" bestFit="1" customWidth="1"/>
    <col min="4133" max="4133" width="2.6640625" style="3"/>
    <col min="4134" max="4134" width="7.88671875" style="3" bestFit="1" customWidth="1"/>
    <col min="4135" max="4135" width="3.88671875" style="3" bestFit="1" customWidth="1"/>
    <col min="4136" max="4352" width="2.6640625" style="3"/>
    <col min="4353" max="4353" width="6.109375" style="3" customWidth="1"/>
    <col min="4354" max="4354" width="2.6640625" style="3"/>
    <col min="4355" max="4355" width="7" style="3" customWidth="1"/>
    <col min="4356" max="4360" width="2.6640625" style="3"/>
    <col min="4361" max="4361" width="4.109375" style="3" customWidth="1"/>
    <col min="4362" max="4363" width="2.6640625" style="3"/>
    <col min="4364" max="4364" width="4.109375" style="3" customWidth="1"/>
    <col min="4365" max="4365" width="2.6640625" style="3"/>
    <col min="4366" max="4366" width="10.33203125" style="3" customWidth="1"/>
    <col min="4367" max="4367" width="4.88671875" style="3" customWidth="1"/>
    <col min="4368" max="4368" width="14.33203125" style="3" customWidth="1"/>
    <col min="4369" max="4369" width="2.6640625" style="3"/>
    <col min="4370" max="4370" width="21.44140625" style="3" customWidth="1"/>
    <col min="4371" max="4371" width="8.44140625" style="3" customWidth="1"/>
    <col min="4372" max="4372" width="16.6640625" style="3" customWidth="1"/>
    <col min="4373" max="4373" width="16.5546875" style="3" customWidth="1"/>
    <col min="4374" max="4374" width="5.5546875" style="3" customWidth="1"/>
    <col min="4375" max="4375" width="19.88671875" style="3" customWidth="1"/>
    <col min="4376" max="4376" width="8.109375" style="3" customWidth="1"/>
    <col min="4377" max="4377" width="22.6640625" style="3" customWidth="1"/>
    <col min="4378" max="4378" width="8.109375" style="3" customWidth="1"/>
    <col min="4379" max="4379" width="3.5546875" style="3" customWidth="1"/>
    <col min="4380" max="4380" width="14.88671875" style="3" customWidth="1"/>
    <col min="4381" max="4381" width="11.5546875" style="3" customWidth="1"/>
    <col min="4382" max="4382" width="7.109375" style="3" customWidth="1"/>
    <col min="4383" max="4383" width="13.6640625" style="3" customWidth="1"/>
    <col min="4384" max="4384" width="9.88671875" style="3" bestFit="1" customWidth="1"/>
    <col min="4385" max="4387" width="2.6640625" style="3"/>
    <col min="4388" max="4388" width="8.33203125" style="3" bestFit="1" customWidth="1"/>
    <col min="4389" max="4389" width="2.6640625" style="3"/>
    <col min="4390" max="4390" width="7.88671875" style="3" bestFit="1" customWidth="1"/>
    <col min="4391" max="4391" width="3.88671875" style="3" bestFit="1" customWidth="1"/>
    <col min="4392" max="4608" width="2.6640625" style="3"/>
    <col min="4609" max="4609" width="6.109375" style="3" customWidth="1"/>
    <col min="4610" max="4610" width="2.6640625" style="3"/>
    <col min="4611" max="4611" width="7" style="3" customWidth="1"/>
    <col min="4612" max="4616" width="2.6640625" style="3"/>
    <col min="4617" max="4617" width="4.109375" style="3" customWidth="1"/>
    <col min="4618" max="4619" width="2.6640625" style="3"/>
    <col min="4620" max="4620" width="4.109375" style="3" customWidth="1"/>
    <col min="4621" max="4621" width="2.6640625" style="3"/>
    <col min="4622" max="4622" width="10.33203125" style="3" customWidth="1"/>
    <col min="4623" max="4623" width="4.88671875" style="3" customWidth="1"/>
    <col min="4624" max="4624" width="14.33203125" style="3" customWidth="1"/>
    <col min="4625" max="4625" width="2.6640625" style="3"/>
    <col min="4626" max="4626" width="21.44140625" style="3" customWidth="1"/>
    <col min="4627" max="4627" width="8.44140625" style="3" customWidth="1"/>
    <col min="4628" max="4628" width="16.6640625" style="3" customWidth="1"/>
    <col min="4629" max="4629" width="16.5546875" style="3" customWidth="1"/>
    <col min="4630" max="4630" width="5.5546875" style="3" customWidth="1"/>
    <col min="4631" max="4631" width="19.88671875" style="3" customWidth="1"/>
    <col min="4632" max="4632" width="8.109375" style="3" customWidth="1"/>
    <col min="4633" max="4633" width="22.6640625" style="3" customWidth="1"/>
    <col min="4634" max="4634" width="8.109375" style="3" customWidth="1"/>
    <col min="4635" max="4635" width="3.5546875" style="3" customWidth="1"/>
    <col min="4636" max="4636" width="14.88671875" style="3" customWidth="1"/>
    <col min="4637" max="4637" width="11.5546875" style="3" customWidth="1"/>
    <col min="4638" max="4638" width="7.109375" style="3" customWidth="1"/>
    <col min="4639" max="4639" width="13.6640625" style="3" customWidth="1"/>
    <col min="4640" max="4640" width="9.88671875" style="3" bestFit="1" customWidth="1"/>
    <col min="4641" max="4643" width="2.6640625" style="3"/>
    <col min="4644" max="4644" width="8.33203125" style="3" bestFit="1" customWidth="1"/>
    <col min="4645" max="4645" width="2.6640625" style="3"/>
    <col min="4646" max="4646" width="7.88671875" style="3" bestFit="1" customWidth="1"/>
    <col min="4647" max="4647" width="3.88671875" style="3" bestFit="1" customWidth="1"/>
    <col min="4648" max="4864" width="2.6640625" style="3"/>
    <col min="4865" max="4865" width="6.109375" style="3" customWidth="1"/>
    <col min="4866" max="4866" width="2.6640625" style="3"/>
    <col min="4867" max="4867" width="7" style="3" customWidth="1"/>
    <col min="4868" max="4872" width="2.6640625" style="3"/>
    <col min="4873" max="4873" width="4.109375" style="3" customWidth="1"/>
    <col min="4874" max="4875" width="2.6640625" style="3"/>
    <col min="4876" max="4876" width="4.109375" style="3" customWidth="1"/>
    <col min="4877" max="4877" width="2.6640625" style="3"/>
    <col min="4878" max="4878" width="10.33203125" style="3" customWidth="1"/>
    <col min="4879" max="4879" width="4.88671875" style="3" customWidth="1"/>
    <col min="4880" max="4880" width="14.33203125" style="3" customWidth="1"/>
    <col min="4881" max="4881" width="2.6640625" style="3"/>
    <col min="4882" max="4882" width="21.44140625" style="3" customWidth="1"/>
    <col min="4883" max="4883" width="8.44140625" style="3" customWidth="1"/>
    <col min="4884" max="4884" width="16.6640625" style="3" customWidth="1"/>
    <col min="4885" max="4885" width="16.5546875" style="3" customWidth="1"/>
    <col min="4886" max="4886" width="5.5546875" style="3" customWidth="1"/>
    <col min="4887" max="4887" width="19.88671875" style="3" customWidth="1"/>
    <col min="4888" max="4888" width="8.109375" style="3" customWidth="1"/>
    <col min="4889" max="4889" width="22.6640625" style="3" customWidth="1"/>
    <col min="4890" max="4890" width="8.109375" style="3" customWidth="1"/>
    <col min="4891" max="4891" width="3.5546875" style="3" customWidth="1"/>
    <col min="4892" max="4892" width="14.88671875" style="3" customWidth="1"/>
    <col min="4893" max="4893" width="11.5546875" style="3" customWidth="1"/>
    <col min="4894" max="4894" width="7.109375" style="3" customWidth="1"/>
    <col min="4895" max="4895" width="13.6640625" style="3" customWidth="1"/>
    <col min="4896" max="4896" width="9.88671875" style="3" bestFit="1" customWidth="1"/>
    <col min="4897" max="4899" width="2.6640625" style="3"/>
    <col min="4900" max="4900" width="8.33203125" style="3" bestFit="1" customWidth="1"/>
    <col min="4901" max="4901" width="2.6640625" style="3"/>
    <col min="4902" max="4902" width="7.88671875" style="3" bestFit="1" customWidth="1"/>
    <col min="4903" max="4903" width="3.88671875" style="3" bestFit="1" customWidth="1"/>
    <col min="4904" max="5120" width="2.6640625" style="3"/>
    <col min="5121" max="5121" width="6.109375" style="3" customWidth="1"/>
    <col min="5122" max="5122" width="2.6640625" style="3"/>
    <col min="5123" max="5123" width="7" style="3" customWidth="1"/>
    <col min="5124" max="5128" width="2.6640625" style="3"/>
    <col min="5129" max="5129" width="4.109375" style="3" customWidth="1"/>
    <col min="5130" max="5131" width="2.6640625" style="3"/>
    <col min="5132" max="5132" width="4.109375" style="3" customWidth="1"/>
    <col min="5133" max="5133" width="2.6640625" style="3"/>
    <col min="5134" max="5134" width="10.33203125" style="3" customWidth="1"/>
    <col min="5135" max="5135" width="4.88671875" style="3" customWidth="1"/>
    <col min="5136" max="5136" width="14.33203125" style="3" customWidth="1"/>
    <col min="5137" max="5137" width="2.6640625" style="3"/>
    <col min="5138" max="5138" width="21.44140625" style="3" customWidth="1"/>
    <col min="5139" max="5139" width="8.44140625" style="3" customWidth="1"/>
    <col min="5140" max="5140" width="16.6640625" style="3" customWidth="1"/>
    <col min="5141" max="5141" width="16.5546875" style="3" customWidth="1"/>
    <col min="5142" max="5142" width="5.5546875" style="3" customWidth="1"/>
    <col min="5143" max="5143" width="19.88671875" style="3" customWidth="1"/>
    <col min="5144" max="5144" width="8.109375" style="3" customWidth="1"/>
    <col min="5145" max="5145" width="22.6640625" style="3" customWidth="1"/>
    <col min="5146" max="5146" width="8.109375" style="3" customWidth="1"/>
    <col min="5147" max="5147" width="3.5546875" style="3" customWidth="1"/>
    <col min="5148" max="5148" width="14.88671875" style="3" customWidth="1"/>
    <col min="5149" max="5149" width="11.5546875" style="3" customWidth="1"/>
    <col min="5150" max="5150" width="7.109375" style="3" customWidth="1"/>
    <col min="5151" max="5151" width="13.6640625" style="3" customWidth="1"/>
    <col min="5152" max="5152" width="9.88671875" style="3" bestFit="1" customWidth="1"/>
    <col min="5153" max="5155" width="2.6640625" style="3"/>
    <col min="5156" max="5156" width="8.33203125" style="3" bestFit="1" customWidth="1"/>
    <col min="5157" max="5157" width="2.6640625" style="3"/>
    <col min="5158" max="5158" width="7.88671875" style="3" bestFit="1" customWidth="1"/>
    <col min="5159" max="5159" width="3.88671875" style="3" bestFit="1" customWidth="1"/>
    <col min="5160" max="5376" width="2.6640625" style="3"/>
    <col min="5377" max="5377" width="6.109375" style="3" customWidth="1"/>
    <col min="5378" max="5378" width="2.6640625" style="3"/>
    <col min="5379" max="5379" width="7" style="3" customWidth="1"/>
    <col min="5380" max="5384" width="2.6640625" style="3"/>
    <col min="5385" max="5385" width="4.109375" style="3" customWidth="1"/>
    <col min="5386" max="5387" width="2.6640625" style="3"/>
    <col min="5388" max="5388" width="4.109375" style="3" customWidth="1"/>
    <col min="5389" max="5389" width="2.6640625" style="3"/>
    <col min="5390" max="5390" width="10.33203125" style="3" customWidth="1"/>
    <col min="5391" max="5391" width="4.88671875" style="3" customWidth="1"/>
    <col min="5392" max="5392" width="14.33203125" style="3" customWidth="1"/>
    <col min="5393" max="5393" width="2.6640625" style="3"/>
    <col min="5394" max="5394" width="21.44140625" style="3" customWidth="1"/>
    <col min="5395" max="5395" width="8.44140625" style="3" customWidth="1"/>
    <col min="5396" max="5396" width="16.6640625" style="3" customWidth="1"/>
    <col min="5397" max="5397" width="16.5546875" style="3" customWidth="1"/>
    <col min="5398" max="5398" width="5.5546875" style="3" customWidth="1"/>
    <col min="5399" max="5399" width="19.88671875" style="3" customWidth="1"/>
    <col min="5400" max="5400" width="8.109375" style="3" customWidth="1"/>
    <col min="5401" max="5401" width="22.6640625" style="3" customWidth="1"/>
    <col min="5402" max="5402" width="8.109375" style="3" customWidth="1"/>
    <col min="5403" max="5403" width="3.5546875" style="3" customWidth="1"/>
    <col min="5404" max="5404" width="14.88671875" style="3" customWidth="1"/>
    <col min="5405" max="5405" width="11.5546875" style="3" customWidth="1"/>
    <col min="5406" max="5406" width="7.109375" style="3" customWidth="1"/>
    <col min="5407" max="5407" width="13.6640625" style="3" customWidth="1"/>
    <col min="5408" max="5408" width="9.88671875" style="3" bestFit="1" customWidth="1"/>
    <col min="5409" max="5411" width="2.6640625" style="3"/>
    <col min="5412" max="5412" width="8.33203125" style="3" bestFit="1" customWidth="1"/>
    <col min="5413" max="5413" width="2.6640625" style="3"/>
    <col min="5414" max="5414" width="7.88671875" style="3" bestFit="1" customWidth="1"/>
    <col min="5415" max="5415" width="3.88671875" style="3" bestFit="1" customWidth="1"/>
    <col min="5416" max="5632" width="2.6640625" style="3"/>
    <col min="5633" max="5633" width="6.109375" style="3" customWidth="1"/>
    <col min="5634" max="5634" width="2.6640625" style="3"/>
    <col min="5635" max="5635" width="7" style="3" customWidth="1"/>
    <col min="5636" max="5640" width="2.6640625" style="3"/>
    <col min="5641" max="5641" width="4.109375" style="3" customWidth="1"/>
    <col min="5642" max="5643" width="2.6640625" style="3"/>
    <col min="5644" max="5644" width="4.109375" style="3" customWidth="1"/>
    <col min="5645" max="5645" width="2.6640625" style="3"/>
    <col min="5646" max="5646" width="10.33203125" style="3" customWidth="1"/>
    <col min="5647" max="5647" width="4.88671875" style="3" customWidth="1"/>
    <col min="5648" max="5648" width="14.33203125" style="3" customWidth="1"/>
    <col min="5649" max="5649" width="2.6640625" style="3"/>
    <col min="5650" max="5650" width="21.44140625" style="3" customWidth="1"/>
    <col min="5651" max="5651" width="8.44140625" style="3" customWidth="1"/>
    <col min="5652" max="5652" width="16.6640625" style="3" customWidth="1"/>
    <col min="5653" max="5653" width="16.5546875" style="3" customWidth="1"/>
    <col min="5654" max="5654" width="5.5546875" style="3" customWidth="1"/>
    <col min="5655" max="5655" width="19.88671875" style="3" customWidth="1"/>
    <col min="5656" max="5656" width="8.109375" style="3" customWidth="1"/>
    <col min="5657" max="5657" width="22.6640625" style="3" customWidth="1"/>
    <col min="5658" max="5658" width="8.109375" style="3" customWidth="1"/>
    <col min="5659" max="5659" width="3.5546875" style="3" customWidth="1"/>
    <col min="5660" max="5660" width="14.88671875" style="3" customWidth="1"/>
    <col min="5661" max="5661" width="11.5546875" style="3" customWidth="1"/>
    <col min="5662" max="5662" width="7.109375" style="3" customWidth="1"/>
    <col min="5663" max="5663" width="13.6640625" style="3" customWidth="1"/>
    <col min="5664" max="5664" width="9.88671875" style="3" bestFit="1" customWidth="1"/>
    <col min="5665" max="5667" width="2.6640625" style="3"/>
    <col min="5668" max="5668" width="8.33203125" style="3" bestFit="1" customWidth="1"/>
    <col min="5669" max="5669" width="2.6640625" style="3"/>
    <col min="5670" max="5670" width="7.88671875" style="3" bestFit="1" customWidth="1"/>
    <col min="5671" max="5671" width="3.88671875" style="3" bestFit="1" customWidth="1"/>
    <col min="5672" max="5888" width="2.6640625" style="3"/>
    <col min="5889" max="5889" width="6.109375" style="3" customWidth="1"/>
    <col min="5890" max="5890" width="2.6640625" style="3"/>
    <col min="5891" max="5891" width="7" style="3" customWidth="1"/>
    <col min="5892" max="5896" width="2.6640625" style="3"/>
    <col min="5897" max="5897" width="4.109375" style="3" customWidth="1"/>
    <col min="5898" max="5899" width="2.6640625" style="3"/>
    <col min="5900" max="5900" width="4.109375" style="3" customWidth="1"/>
    <col min="5901" max="5901" width="2.6640625" style="3"/>
    <col min="5902" max="5902" width="10.33203125" style="3" customWidth="1"/>
    <col min="5903" max="5903" width="4.88671875" style="3" customWidth="1"/>
    <col min="5904" max="5904" width="14.33203125" style="3" customWidth="1"/>
    <col min="5905" max="5905" width="2.6640625" style="3"/>
    <col min="5906" max="5906" width="21.44140625" style="3" customWidth="1"/>
    <col min="5907" max="5907" width="8.44140625" style="3" customWidth="1"/>
    <col min="5908" max="5908" width="16.6640625" style="3" customWidth="1"/>
    <col min="5909" max="5909" width="16.5546875" style="3" customWidth="1"/>
    <col min="5910" max="5910" width="5.5546875" style="3" customWidth="1"/>
    <col min="5911" max="5911" width="19.88671875" style="3" customWidth="1"/>
    <col min="5912" max="5912" width="8.109375" style="3" customWidth="1"/>
    <col min="5913" max="5913" width="22.6640625" style="3" customWidth="1"/>
    <col min="5914" max="5914" width="8.109375" style="3" customWidth="1"/>
    <col min="5915" max="5915" width="3.5546875" style="3" customWidth="1"/>
    <col min="5916" max="5916" width="14.88671875" style="3" customWidth="1"/>
    <col min="5917" max="5917" width="11.5546875" style="3" customWidth="1"/>
    <col min="5918" max="5918" width="7.109375" style="3" customWidth="1"/>
    <col min="5919" max="5919" width="13.6640625" style="3" customWidth="1"/>
    <col min="5920" max="5920" width="9.88671875" style="3" bestFit="1" customWidth="1"/>
    <col min="5921" max="5923" width="2.6640625" style="3"/>
    <col min="5924" max="5924" width="8.33203125" style="3" bestFit="1" customWidth="1"/>
    <col min="5925" max="5925" width="2.6640625" style="3"/>
    <col min="5926" max="5926" width="7.88671875" style="3" bestFit="1" customWidth="1"/>
    <col min="5927" max="5927" width="3.88671875" style="3" bestFit="1" customWidth="1"/>
    <col min="5928" max="6144" width="2.6640625" style="3"/>
    <col min="6145" max="6145" width="6.109375" style="3" customWidth="1"/>
    <col min="6146" max="6146" width="2.6640625" style="3"/>
    <col min="6147" max="6147" width="7" style="3" customWidth="1"/>
    <col min="6148" max="6152" width="2.6640625" style="3"/>
    <col min="6153" max="6153" width="4.109375" style="3" customWidth="1"/>
    <col min="6154" max="6155" width="2.6640625" style="3"/>
    <col min="6156" max="6156" width="4.109375" style="3" customWidth="1"/>
    <col min="6157" max="6157" width="2.6640625" style="3"/>
    <col min="6158" max="6158" width="10.33203125" style="3" customWidth="1"/>
    <col min="6159" max="6159" width="4.88671875" style="3" customWidth="1"/>
    <col min="6160" max="6160" width="14.33203125" style="3" customWidth="1"/>
    <col min="6161" max="6161" width="2.6640625" style="3"/>
    <col min="6162" max="6162" width="21.44140625" style="3" customWidth="1"/>
    <col min="6163" max="6163" width="8.44140625" style="3" customWidth="1"/>
    <col min="6164" max="6164" width="16.6640625" style="3" customWidth="1"/>
    <col min="6165" max="6165" width="16.5546875" style="3" customWidth="1"/>
    <col min="6166" max="6166" width="5.5546875" style="3" customWidth="1"/>
    <col min="6167" max="6167" width="19.88671875" style="3" customWidth="1"/>
    <col min="6168" max="6168" width="8.109375" style="3" customWidth="1"/>
    <col min="6169" max="6169" width="22.6640625" style="3" customWidth="1"/>
    <col min="6170" max="6170" width="8.109375" style="3" customWidth="1"/>
    <col min="6171" max="6171" width="3.5546875" style="3" customWidth="1"/>
    <col min="6172" max="6172" width="14.88671875" style="3" customWidth="1"/>
    <col min="6173" max="6173" width="11.5546875" style="3" customWidth="1"/>
    <col min="6174" max="6174" width="7.109375" style="3" customWidth="1"/>
    <col min="6175" max="6175" width="13.6640625" style="3" customWidth="1"/>
    <col min="6176" max="6176" width="9.88671875" style="3" bestFit="1" customWidth="1"/>
    <col min="6177" max="6179" width="2.6640625" style="3"/>
    <col min="6180" max="6180" width="8.33203125" style="3" bestFit="1" customWidth="1"/>
    <col min="6181" max="6181" width="2.6640625" style="3"/>
    <col min="6182" max="6182" width="7.88671875" style="3" bestFit="1" customWidth="1"/>
    <col min="6183" max="6183" width="3.88671875" style="3" bestFit="1" customWidth="1"/>
    <col min="6184" max="6400" width="2.6640625" style="3"/>
    <col min="6401" max="6401" width="6.109375" style="3" customWidth="1"/>
    <col min="6402" max="6402" width="2.6640625" style="3"/>
    <col min="6403" max="6403" width="7" style="3" customWidth="1"/>
    <col min="6404" max="6408" width="2.6640625" style="3"/>
    <col min="6409" max="6409" width="4.109375" style="3" customWidth="1"/>
    <col min="6410" max="6411" width="2.6640625" style="3"/>
    <col min="6412" max="6412" width="4.109375" style="3" customWidth="1"/>
    <col min="6413" max="6413" width="2.6640625" style="3"/>
    <col min="6414" max="6414" width="10.33203125" style="3" customWidth="1"/>
    <col min="6415" max="6415" width="4.88671875" style="3" customWidth="1"/>
    <col min="6416" max="6416" width="14.33203125" style="3" customWidth="1"/>
    <col min="6417" max="6417" width="2.6640625" style="3"/>
    <col min="6418" max="6418" width="21.44140625" style="3" customWidth="1"/>
    <col min="6419" max="6419" width="8.44140625" style="3" customWidth="1"/>
    <col min="6420" max="6420" width="16.6640625" style="3" customWidth="1"/>
    <col min="6421" max="6421" width="16.5546875" style="3" customWidth="1"/>
    <col min="6422" max="6422" width="5.5546875" style="3" customWidth="1"/>
    <col min="6423" max="6423" width="19.88671875" style="3" customWidth="1"/>
    <col min="6424" max="6424" width="8.109375" style="3" customWidth="1"/>
    <col min="6425" max="6425" width="22.6640625" style="3" customWidth="1"/>
    <col min="6426" max="6426" width="8.109375" style="3" customWidth="1"/>
    <col min="6427" max="6427" width="3.5546875" style="3" customWidth="1"/>
    <col min="6428" max="6428" width="14.88671875" style="3" customWidth="1"/>
    <col min="6429" max="6429" width="11.5546875" style="3" customWidth="1"/>
    <col min="6430" max="6430" width="7.109375" style="3" customWidth="1"/>
    <col min="6431" max="6431" width="13.6640625" style="3" customWidth="1"/>
    <col min="6432" max="6432" width="9.88671875" style="3" bestFit="1" customWidth="1"/>
    <col min="6433" max="6435" width="2.6640625" style="3"/>
    <col min="6436" max="6436" width="8.33203125" style="3" bestFit="1" customWidth="1"/>
    <col min="6437" max="6437" width="2.6640625" style="3"/>
    <col min="6438" max="6438" width="7.88671875" style="3" bestFit="1" customWidth="1"/>
    <col min="6439" max="6439" width="3.88671875" style="3" bestFit="1" customWidth="1"/>
    <col min="6440" max="6656" width="2.6640625" style="3"/>
    <col min="6657" max="6657" width="6.109375" style="3" customWidth="1"/>
    <col min="6658" max="6658" width="2.6640625" style="3"/>
    <col min="6659" max="6659" width="7" style="3" customWidth="1"/>
    <col min="6660" max="6664" width="2.6640625" style="3"/>
    <col min="6665" max="6665" width="4.109375" style="3" customWidth="1"/>
    <col min="6666" max="6667" width="2.6640625" style="3"/>
    <col min="6668" max="6668" width="4.109375" style="3" customWidth="1"/>
    <col min="6669" max="6669" width="2.6640625" style="3"/>
    <col min="6670" max="6670" width="10.33203125" style="3" customWidth="1"/>
    <col min="6671" max="6671" width="4.88671875" style="3" customWidth="1"/>
    <col min="6672" max="6672" width="14.33203125" style="3" customWidth="1"/>
    <col min="6673" max="6673" width="2.6640625" style="3"/>
    <col min="6674" max="6674" width="21.44140625" style="3" customWidth="1"/>
    <col min="6675" max="6675" width="8.44140625" style="3" customWidth="1"/>
    <col min="6676" max="6676" width="16.6640625" style="3" customWidth="1"/>
    <col min="6677" max="6677" width="16.5546875" style="3" customWidth="1"/>
    <col min="6678" max="6678" width="5.5546875" style="3" customWidth="1"/>
    <col min="6679" max="6679" width="19.88671875" style="3" customWidth="1"/>
    <col min="6680" max="6680" width="8.109375" style="3" customWidth="1"/>
    <col min="6681" max="6681" width="22.6640625" style="3" customWidth="1"/>
    <col min="6682" max="6682" width="8.109375" style="3" customWidth="1"/>
    <col min="6683" max="6683" width="3.5546875" style="3" customWidth="1"/>
    <col min="6684" max="6684" width="14.88671875" style="3" customWidth="1"/>
    <col min="6685" max="6685" width="11.5546875" style="3" customWidth="1"/>
    <col min="6686" max="6686" width="7.109375" style="3" customWidth="1"/>
    <col min="6687" max="6687" width="13.6640625" style="3" customWidth="1"/>
    <col min="6688" max="6688" width="9.88671875" style="3" bestFit="1" customWidth="1"/>
    <col min="6689" max="6691" width="2.6640625" style="3"/>
    <col min="6692" max="6692" width="8.33203125" style="3" bestFit="1" customWidth="1"/>
    <col min="6693" max="6693" width="2.6640625" style="3"/>
    <col min="6694" max="6694" width="7.88671875" style="3" bestFit="1" customWidth="1"/>
    <col min="6695" max="6695" width="3.88671875" style="3" bestFit="1" customWidth="1"/>
    <col min="6696" max="6912" width="2.6640625" style="3"/>
    <col min="6913" max="6913" width="6.109375" style="3" customWidth="1"/>
    <col min="6914" max="6914" width="2.6640625" style="3"/>
    <col min="6915" max="6915" width="7" style="3" customWidth="1"/>
    <col min="6916" max="6920" width="2.6640625" style="3"/>
    <col min="6921" max="6921" width="4.109375" style="3" customWidth="1"/>
    <col min="6922" max="6923" width="2.6640625" style="3"/>
    <col min="6924" max="6924" width="4.109375" style="3" customWidth="1"/>
    <col min="6925" max="6925" width="2.6640625" style="3"/>
    <col min="6926" max="6926" width="10.33203125" style="3" customWidth="1"/>
    <col min="6927" max="6927" width="4.88671875" style="3" customWidth="1"/>
    <col min="6928" max="6928" width="14.33203125" style="3" customWidth="1"/>
    <col min="6929" max="6929" width="2.6640625" style="3"/>
    <col min="6930" max="6930" width="21.44140625" style="3" customWidth="1"/>
    <col min="6931" max="6931" width="8.44140625" style="3" customWidth="1"/>
    <col min="6932" max="6932" width="16.6640625" style="3" customWidth="1"/>
    <col min="6933" max="6933" width="16.5546875" style="3" customWidth="1"/>
    <col min="6934" max="6934" width="5.5546875" style="3" customWidth="1"/>
    <col min="6935" max="6935" width="19.88671875" style="3" customWidth="1"/>
    <col min="6936" max="6936" width="8.109375" style="3" customWidth="1"/>
    <col min="6937" max="6937" width="22.6640625" style="3" customWidth="1"/>
    <col min="6938" max="6938" width="8.109375" style="3" customWidth="1"/>
    <col min="6939" max="6939" width="3.5546875" style="3" customWidth="1"/>
    <col min="6940" max="6940" width="14.88671875" style="3" customWidth="1"/>
    <col min="6941" max="6941" width="11.5546875" style="3" customWidth="1"/>
    <col min="6942" max="6942" width="7.109375" style="3" customWidth="1"/>
    <col min="6943" max="6943" width="13.6640625" style="3" customWidth="1"/>
    <col min="6944" max="6944" width="9.88671875" style="3" bestFit="1" customWidth="1"/>
    <col min="6945" max="6947" width="2.6640625" style="3"/>
    <col min="6948" max="6948" width="8.33203125" style="3" bestFit="1" customWidth="1"/>
    <col min="6949" max="6949" width="2.6640625" style="3"/>
    <col min="6950" max="6950" width="7.88671875" style="3" bestFit="1" customWidth="1"/>
    <col min="6951" max="6951" width="3.88671875" style="3" bestFit="1" customWidth="1"/>
    <col min="6952" max="7168" width="2.6640625" style="3"/>
    <col min="7169" max="7169" width="6.109375" style="3" customWidth="1"/>
    <col min="7170" max="7170" width="2.6640625" style="3"/>
    <col min="7171" max="7171" width="7" style="3" customWidth="1"/>
    <col min="7172" max="7176" width="2.6640625" style="3"/>
    <col min="7177" max="7177" width="4.109375" style="3" customWidth="1"/>
    <col min="7178" max="7179" width="2.6640625" style="3"/>
    <col min="7180" max="7180" width="4.109375" style="3" customWidth="1"/>
    <col min="7181" max="7181" width="2.6640625" style="3"/>
    <col min="7182" max="7182" width="10.33203125" style="3" customWidth="1"/>
    <col min="7183" max="7183" width="4.88671875" style="3" customWidth="1"/>
    <col min="7184" max="7184" width="14.33203125" style="3" customWidth="1"/>
    <col min="7185" max="7185" width="2.6640625" style="3"/>
    <col min="7186" max="7186" width="21.44140625" style="3" customWidth="1"/>
    <col min="7187" max="7187" width="8.44140625" style="3" customWidth="1"/>
    <col min="7188" max="7188" width="16.6640625" style="3" customWidth="1"/>
    <col min="7189" max="7189" width="16.5546875" style="3" customWidth="1"/>
    <col min="7190" max="7190" width="5.5546875" style="3" customWidth="1"/>
    <col min="7191" max="7191" width="19.88671875" style="3" customWidth="1"/>
    <col min="7192" max="7192" width="8.109375" style="3" customWidth="1"/>
    <col min="7193" max="7193" width="22.6640625" style="3" customWidth="1"/>
    <col min="7194" max="7194" width="8.109375" style="3" customWidth="1"/>
    <col min="7195" max="7195" width="3.5546875" style="3" customWidth="1"/>
    <col min="7196" max="7196" width="14.88671875" style="3" customWidth="1"/>
    <col min="7197" max="7197" width="11.5546875" style="3" customWidth="1"/>
    <col min="7198" max="7198" width="7.109375" style="3" customWidth="1"/>
    <col min="7199" max="7199" width="13.6640625" style="3" customWidth="1"/>
    <col min="7200" max="7200" width="9.88671875" style="3" bestFit="1" customWidth="1"/>
    <col min="7201" max="7203" width="2.6640625" style="3"/>
    <col min="7204" max="7204" width="8.33203125" style="3" bestFit="1" customWidth="1"/>
    <col min="7205" max="7205" width="2.6640625" style="3"/>
    <col min="7206" max="7206" width="7.88671875" style="3" bestFit="1" customWidth="1"/>
    <col min="7207" max="7207" width="3.88671875" style="3" bestFit="1" customWidth="1"/>
    <col min="7208" max="7424" width="2.6640625" style="3"/>
    <col min="7425" max="7425" width="6.109375" style="3" customWidth="1"/>
    <col min="7426" max="7426" width="2.6640625" style="3"/>
    <col min="7427" max="7427" width="7" style="3" customWidth="1"/>
    <col min="7428" max="7432" width="2.6640625" style="3"/>
    <col min="7433" max="7433" width="4.109375" style="3" customWidth="1"/>
    <col min="7434" max="7435" width="2.6640625" style="3"/>
    <col min="7436" max="7436" width="4.109375" style="3" customWidth="1"/>
    <col min="7437" max="7437" width="2.6640625" style="3"/>
    <col min="7438" max="7438" width="10.33203125" style="3" customWidth="1"/>
    <col min="7439" max="7439" width="4.88671875" style="3" customWidth="1"/>
    <col min="7440" max="7440" width="14.33203125" style="3" customWidth="1"/>
    <col min="7441" max="7441" width="2.6640625" style="3"/>
    <col min="7442" max="7442" width="21.44140625" style="3" customWidth="1"/>
    <col min="7443" max="7443" width="8.44140625" style="3" customWidth="1"/>
    <col min="7444" max="7444" width="16.6640625" style="3" customWidth="1"/>
    <col min="7445" max="7445" width="16.5546875" style="3" customWidth="1"/>
    <col min="7446" max="7446" width="5.5546875" style="3" customWidth="1"/>
    <col min="7447" max="7447" width="19.88671875" style="3" customWidth="1"/>
    <col min="7448" max="7448" width="8.109375" style="3" customWidth="1"/>
    <col min="7449" max="7449" width="22.6640625" style="3" customWidth="1"/>
    <col min="7450" max="7450" width="8.109375" style="3" customWidth="1"/>
    <col min="7451" max="7451" width="3.5546875" style="3" customWidth="1"/>
    <col min="7452" max="7452" width="14.88671875" style="3" customWidth="1"/>
    <col min="7453" max="7453" width="11.5546875" style="3" customWidth="1"/>
    <col min="7454" max="7454" width="7.109375" style="3" customWidth="1"/>
    <col min="7455" max="7455" width="13.6640625" style="3" customWidth="1"/>
    <col min="7456" max="7456" width="9.88671875" style="3" bestFit="1" customWidth="1"/>
    <col min="7457" max="7459" width="2.6640625" style="3"/>
    <col min="7460" max="7460" width="8.33203125" style="3" bestFit="1" customWidth="1"/>
    <col min="7461" max="7461" width="2.6640625" style="3"/>
    <col min="7462" max="7462" width="7.88671875" style="3" bestFit="1" customWidth="1"/>
    <col min="7463" max="7463" width="3.88671875" style="3" bestFit="1" customWidth="1"/>
    <col min="7464" max="7680" width="2.6640625" style="3"/>
    <col min="7681" max="7681" width="6.109375" style="3" customWidth="1"/>
    <col min="7682" max="7682" width="2.6640625" style="3"/>
    <col min="7683" max="7683" width="7" style="3" customWidth="1"/>
    <col min="7684" max="7688" width="2.6640625" style="3"/>
    <col min="7689" max="7689" width="4.109375" style="3" customWidth="1"/>
    <col min="7690" max="7691" width="2.6640625" style="3"/>
    <col min="7692" max="7692" width="4.109375" style="3" customWidth="1"/>
    <col min="7693" max="7693" width="2.6640625" style="3"/>
    <col min="7694" max="7694" width="10.33203125" style="3" customWidth="1"/>
    <col min="7695" max="7695" width="4.88671875" style="3" customWidth="1"/>
    <col min="7696" max="7696" width="14.33203125" style="3" customWidth="1"/>
    <col min="7697" max="7697" width="2.6640625" style="3"/>
    <col min="7698" max="7698" width="21.44140625" style="3" customWidth="1"/>
    <col min="7699" max="7699" width="8.44140625" style="3" customWidth="1"/>
    <col min="7700" max="7700" width="16.6640625" style="3" customWidth="1"/>
    <col min="7701" max="7701" width="16.5546875" style="3" customWidth="1"/>
    <col min="7702" max="7702" width="5.5546875" style="3" customWidth="1"/>
    <col min="7703" max="7703" width="19.88671875" style="3" customWidth="1"/>
    <col min="7704" max="7704" width="8.109375" style="3" customWidth="1"/>
    <col min="7705" max="7705" width="22.6640625" style="3" customWidth="1"/>
    <col min="7706" max="7706" width="8.109375" style="3" customWidth="1"/>
    <col min="7707" max="7707" width="3.5546875" style="3" customWidth="1"/>
    <col min="7708" max="7708" width="14.88671875" style="3" customWidth="1"/>
    <col min="7709" max="7709" width="11.5546875" style="3" customWidth="1"/>
    <col min="7710" max="7710" width="7.109375" style="3" customWidth="1"/>
    <col min="7711" max="7711" width="13.6640625" style="3" customWidth="1"/>
    <col min="7712" max="7712" width="9.88671875" style="3" bestFit="1" customWidth="1"/>
    <col min="7713" max="7715" width="2.6640625" style="3"/>
    <col min="7716" max="7716" width="8.33203125" style="3" bestFit="1" customWidth="1"/>
    <col min="7717" max="7717" width="2.6640625" style="3"/>
    <col min="7718" max="7718" width="7.88671875" style="3" bestFit="1" customWidth="1"/>
    <col min="7719" max="7719" width="3.88671875" style="3" bestFit="1" customWidth="1"/>
    <col min="7720" max="7936" width="2.6640625" style="3"/>
    <col min="7937" max="7937" width="6.109375" style="3" customWidth="1"/>
    <col min="7938" max="7938" width="2.6640625" style="3"/>
    <col min="7939" max="7939" width="7" style="3" customWidth="1"/>
    <col min="7940" max="7944" width="2.6640625" style="3"/>
    <col min="7945" max="7945" width="4.109375" style="3" customWidth="1"/>
    <col min="7946" max="7947" width="2.6640625" style="3"/>
    <col min="7948" max="7948" width="4.109375" style="3" customWidth="1"/>
    <col min="7949" max="7949" width="2.6640625" style="3"/>
    <col min="7950" max="7950" width="10.33203125" style="3" customWidth="1"/>
    <col min="7951" max="7951" width="4.88671875" style="3" customWidth="1"/>
    <col min="7952" max="7952" width="14.33203125" style="3" customWidth="1"/>
    <col min="7953" max="7953" width="2.6640625" style="3"/>
    <col min="7954" max="7954" width="21.44140625" style="3" customWidth="1"/>
    <col min="7955" max="7955" width="8.44140625" style="3" customWidth="1"/>
    <col min="7956" max="7956" width="16.6640625" style="3" customWidth="1"/>
    <col min="7957" max="7957" width="16.5546875" style="3" customWidth="1"/>
    <col min="7958" max="7958" width="5.5546875" style="3" customWidth="1"/>
    <col min="7959" max="7959" width="19.88671875" style="3" customWidth="1"/>
    <col min="7960" max="7960" width="8.109375" style="3" customWidth="1"/>
    <col min="7961" max="7961" width="22.6640625" style="3" customWidth="1"/>
    <col min="7962" max="7962" width="8.109375" style="3" customWidth="1"/>
    <col min="7963" max="7963" width="3.5546875" style="3" customWidth="1"/>
    <col min="7964" max="7964" width="14.88671875" style="3" customWidth="1"/>
    <col min="7965" max="7965" width="11.5546875" style="3" customWidth="1"/>
    <col min="7966" max="7966" width="7.109375" style="3" customWidth="1"/>
    <col min="7967" max="7967" width="13.6640625" style="3" customWidth="1"/>
    <col min="7968" max="7968" width="9.88671875" style="3" bestFit="1" customWidth="1"/>
    <col min="7969" max="7971" width="2.6640625" style="3"/>
    <col min="7972" max="7972" width="8.33203125" style="3" bestFit="1" customWidth="1"/>
    <col min="7973" max="7973" width="2.6640625" style="3"/>
    <col min="7974" max="7974" width="7.88671875" style="3" bestFit="1" customWidth="1"/>
    <col min="7975" max="7975" width="3.88671875" style="3" bestFit="1" customWidth="1"/>
    <col min="7976" max="8192" width="2.6640625" style="3"/>
    <col min="8193" max="8193" width="6.109375" style="3" customWidth="1"/>
    <col min="8194" max="8194" width="2.6640625" style="3"/>
    <col min="8195" max="8195" width="7" style="3" customWidth="1"/>
    <col min="8196" max="8200" width="2.6640625" style="3"/>
    <col min="8201" max="8201" width="4.109375" style="3" customWidth="1"/>
    <col min="8202" max="8203" width="2.6640625" style="3"/>
    <col min="8204" max="8204" width="4.109375" style="3" customWidth="1"/>
    <col min="8205" max="8205" width="2.6640625" style="3"/>
    <col min="8206" max="8206" width="10.33203125" style="3" customWidth="1"/>
    <col min="8207" max="8207" width="4.88671875" style="3" customWidth="1"/>
    <col min="8208" max="8208" width="14.33203125" style="3" customWidth="1"/>
    <col min="8209" max="8209" width="2.6640625" style="3"/>
    <col min="8210" max="8210" width="21.44140625" style="3" customWidth="1"/>
    <col min="8211" max="8211" width="8.44140625" style="3" customWidth="1"/>
    <col min="8212" max="8212" width="16.6640625" style="3" customWidth="1"/>
    <col min="8213" max="8213" width="16.5546875" style="3" customWidth="1"/>
    <col min="8214" max="8214" width="5.5546875" style="3" customWidth="1"/>
    <col min="8215" max="8215" width="19.88671875" style="3" customWidth="1"/>
    <col min="8216" max="8216" width="8.109375" style="3" customWidth="1"/>
    <col min="8217" max="8217" width="22.6640625" style="3" customWidth="1"/>
    <col min="8218" max="8218" width="8.109375" style="3" customWidth="1"/>
    <col min="8219" max="8219" width="3.5546875" style="3" customWidth="1"/>
    <col min="8220" max="8220" width="14.88671875" style="3" customWidth="1"/>
    <col min="8221" max="8221" width="11.5546875" style="3" customWidth="1"/>
    <col min="8222" max="8222" width="7.109375" style="3" customWidth="1"/>
    <col min="8223" max="8223" width="13.6640625" style="3" customWidth="1"/>
    <col min="8224" max="8224" width="9.88671875" style="3" bestFit="1" customWidth="1"/>
    <col min="8225" max="8227" width="2.6640625" style="3"/>
    <col min="8228" max="8228" width="8.33203125" style="3" bestFit="1" customWidth="1"/>
    <col min="8229" max="8229" width="2.6640625" style="3"/>
    <col min="8230" max="8230" width="7.88671875" style="3" bestFit="1" customWidth="1"/>
    <col min="8231" max="8231" width="3.88671875" style="3" bestFit="1" customWidth="1"/>
    <col min="8232" max="8448" width="2.6640625" style="3"/>
    <col min="8449" max="8449" width="6.109375" style="3" customWidth="1"/>
    <col min="8450" max="8450" width="2.6640625" style="3"/>
    <col min="8451" max="8451" width="7" style="3" customWidth="1"/>
    <col min="8452" max="8456" width="2.6640625" style="3"/>
    <col min="8457" max="8457" width="4.109375" style="3" customWidth="1"/>
    <col min="8458" max="8459" width="2.6640625" style="3"/>
    <col min="8460" max="8460" width="4.109375" style="3" customWidth="1"/>
    <col min="8461" max="8461" width="2.6640625" style="3"/>
    <col min="8462" max="8462" width="10.33203125" style="3" customWidth="1"/>
    <col min="8463" max="8463" width="4.88671875" style="3" customWidth="1"/>
    <col min="8464" max="8464" width="14.33203125" style="3" customWidth="1"/>
    <col min="8465" max="8465" width="2.6640625" style="3"/>
    <col min="8466" max="8466" width="21.44140625" style="3" customWidth="1"/>
    <col min="8467" max="8467" width="8.44140625" style="3" customWidth="1"/>
    <col min="8468" max="8468" width="16.6640625" style="3" customWidth="1"/>
    <col min="8469" max="8469" width="16.5546875" style="3" customWidth="1"/>
    <col min="8470" max="8470" width="5.5546875" style="3" customWidth="1"/>
    <col min="8471" max="8471" width="19.88671875" style="3" customWidth="1"/>
    <col min="8472" max="8472" width="8.109375" style="3" customWidth="1"/>
    <col min="8473" max="8473" width="22.6640625" style="3" customWidth="1"/>
    <col min="8474" max="8474" width="8.109375" style="3" customWidth="1"/>
    <col min="8475" max="8475" width="3.5546875" style="3" customWidth="1"/>
    <col min="8476" max="8476" width="14.88671875" style="3" customWidth="1"/>
    <col min="8477" max="8477" width="11.5546875" style="3" customWidth="1"/>
    <col min="8478" max="8478" width="7.109375" style="3" customWidth="1"/>
    <col min="8479" max="8479" width="13.6640625" style="3" customWidth="1"/>
    <col min="8480" max="8480" width="9.88671875" style="3" bestFit="1" customWidth="1"/>
    <col min="8481" max="8483" width="2.6640625" style="3"/>
    <col min="8484" max="8484" width="8.33203125" style="3" bestFit="1" customWidth="1"/>
    <col min="8485" max="8485" width="2.6640625" style="3"/>
    <col min="8486" max="8486" width="7.88671875" style="3" bestFit="1" customWidth="1"/>
    <col min="8487" max="8487" width="3.88671875" style="3" bestFit="1" customWidth="1"/>
    <col min="8488" max="8704" width="2.6640625" style="3"/>
    <col min="8705" max="8705" width="6.109375" style="3" customWidth="1"/>
    <col min="8706" max="8706" width="2.6640625" style="3"/>
    <col min="8707" max="8707" width="7" style="3" customWidth="1"/>
    <col min="8708" max="8712" width="2.6640625" style="3"/>
    <col min="8713" max="8713" width="4.109375" style="3" customWidth="1"/>
    <col min="8714" max="8715" width="2.6640625" style="3"/>
    <col min="8716" max="8716" width="4.109375" style="3" customWidth="1"/>
    <col min="8717" max="8717" width="2.6640625" style="3"/>
    <col min="8718" max="8718" width="10.33203125" style="3" customWidth="1"/>
    <col min="8719" max="8719" width="4.88671875" style="3" customWidth="1"/>
    <col min="8720" max="8720" width="14.33203125" style="3" customWidth="1"/>
    <col min="8721" max="8721" width="2.6640625" style="3"/>
    <col min="8722" max="8722" width="21.44140625" style="3" customWidth="1"/>
    <col min="8723" max="8723" width="8.44140625" style="3" customWidth="1"/>
    <col min="8724" max="8724" width="16.6640625" style="3" customWidth="1"/>
    <col min="8725" max="8725" width="16.5546875" style="3" customWidth="1"/>
    <col min="8726" max="8726" width="5.5546875" style="3" customWidth="1"/>
    <col min="8727" max="8727" width="19.88671875" style="3" customWidth="1"/>
    <col min="8728" max="8728" width="8.109375" style="3" customWidth="1"/>
    <col min="8729" max="8729" width="22.6640625" style="3" customWidth="1"/>
    <col min="8730" max="8730" width="8.109375" style="3" customWidth="1"/>
    <col min="8731" max="8731" width="3.5546875" style="3" customWidth="1"/>
    <col min="8732" max="8732" width="14.88671875" style="3" customWidth="1"/>
    <col min="8733" max="8733" width="11.5546875" style="3" customWidth="1"/>
    <col min="8734" max="8734" width="7.109375" style="3" customWidth="1"/>
    <col min="8735" max="8735" width="13.6640625" style="3" customWidth="1"/>
    <col min="8736" max="8736" width="9.88671875" style="3" bestFit="1" customWidth="1"/>
    <col min="8737" max="8739" width="2.6640625" style="3"/>
    <col min="8740" max="8740" width="8.33203125" style="3" bestFit="1" customWidth="1"/>
    <col min="8741" max="8741" width="2.6640625" style="3"/>
    <col min="8742" max="8742" width="7.88671875" style="3" bestFit="1" customWidth="1"/>
    <col min="8743" max="8743" width="3.88671875" style="3" bestFit="1" customWidth="1"/>
    <col min="8744" max="8960" width="2.6640625" style="3"/>
    <col min="8961" max="8961" width="6.109375" style="3" customWidth="1"/>
    <col min="8962" max="8962" width="2.6640625" style="3"/>
    <col min="8963" max="8963" width="7" style="3" customWidth="1"/>
    <col min="8964" max="8968" width="2.6640625" style="3"/>
    <col min="8969" max="8969" width="4.109375" style="3" customWidth="1"/>
    <col min="8970" max="8971" width="2.6640625" style="3"/>
    <col min="8972" max="8972" width="4.109375" style="3" customWidth="1"/>
    <col min="8973" max="8973" width="2.6640625" style="3"/>
    <col min="8974" max="8974" width="10.33203125" style="3" customWidth="1"/>
    <col min="8975" max="8975" width="4.88671875" style="3" customWidth="1"/>
    <col min="8976" max="8976" width="14.33203125" style="3" customWidth="1"/>
    <col min="8977" max="8977" width="2.6640625" style="3"/>
    <col min="8978" max="8978" width="21.44140625" style="3" customWidth="1"/>
    <col min="8979" max="8979" width="8.44140625" style="3" customWidth="1"/>
    <col min="8980" max="8980" width="16.6640625" style="3" customWidth="1"/>
    <col min="8981" max="8981" width="16.5546875" style="3" customWidth="1"/>
    <col min="8982" max="8982" width="5.5546875" style="3" customWidth="1"/>
    <col min="8983" max="8983" width="19.88671875" style="3" customWidth="1"/>
    <col min="8984" max="8984" width="8.109375" style="3" customWidth="1"/>
    <col min="8985" max="8985" width="22.6640625" style="3" customWidth="1"/>
    <col min="8986" max="8986" width="8.109375" style="3" customWidth="1"/>
    <col min="8987" max="8987" width="3.5546875" style="3" customWidth="1"/>
    <col min="8988" max="8988" width="14.88671875" style="3" customWidth="1"/>
    <col min="8989" max="8989" width="11.5546875" style="3" customWidth="1"/>
    <col min="8990" max="8990" width="7.109375" style="3" customWidth="1"/>
    <col min="8991" max="8991" width="13.6640625" style="3" customWidth="1"/>
    <col min="8992" max="8992" width="9.88671875" style="3" bestFit="1" customWidth="1"/>
    <col min="8993" max="8995" width="2.6640625" style="3"/>
    <col min="8996" max="8996" width="8.33203125" style="3" bestFit="1" customWidth="1"/>
    <col min="8997" max="8997" width="2.6640625" style="3"/>
    <col min="8998" max="8998" width="7.88671875" style="3" bestFit="1" customWidth="1"/>
    <col min="8999" max="8999" width="3.88671875" style="3" bestFit="1" customWidth="1"/>
    <col min="9000" max="9216" width="2.6640625" style="3"/>
    <col min="9217" max="9217" width="6.109375" style="3" customWidth="1"/>
    <col min="9218" max="9218" width="2.6640625" style="3"/>
    <col min="9219" max="9219" width="7" style="3" customWidth="1"/>
    <col min="9220" max="9224" width="2.6640625" style="3"/>
    <col min="9225" max="9225" width="4.109375" style="3" customWidth="1"/>
    <col min="9226" max="9227" width="2.6640625" style="3"/>
    <col min="9228" max="9228" width="4.109375" style="3" customWidth="1"/>
    <col min="9229" max="9229" width="2.6640625" style="3"/>
    <col min="9230" max="9230" width="10.33203125" style="3" customWidth="1"/>
    <col min="9231" max="9231" width="4.88671875" style="3" customWidth="1"/>
    <col min="9232" max="9232" width="14.33203125" style="3" customWidth="1"/>
    <col min="9233" max="9233" width="2.6640625" style="3"/>
    <col min="9234" max="9234" width="21.44140625" style="3" customWidth="1"/>
    <col min="9235" max="9235" width="8.44140625" style="3" customWidth="1"/>
    <col min="9236" max="9236" width="16.6640625" style="3" customWidth="1"/>
    <col min="9237" max="9237" width="16.5546875" style="3" customWidth="1"/>
    <col min="9238" max="9238" width="5.5546875" style="3" customWidth="1"/>
    <col min="9239" max="9239" width="19.88671875" style="3" customWidth="1"/>
    <col min="9240" max="9240" width="8.109375" style="3" customWidth="1"/>
    <col min="9241" max="9241" width="22.6640625" style="3" customWidth="1"/>
    <col min="9242" max="9242" width="8.109375" style="3" customWidth="1"/>
    <col min="9243" max="9243" width="3.5546875" style="3" customWidth="1"/>
    <col min="9244" max="9244" width="14.88671875" style="3" customWidth="1"/>
    <col min="9245" max="9245" width="11.5546875" style="3" customWidth="1"/>
    <col min="9246" max="9246" width="7.109375" style="3" customWidth="1"/>
    <col min="9247" max="9247" width="13.6640625" style="3" customWidth="1"/>
    <col min="9248" max="9248" width="9.88671875" style="3" bestFit="1" customWidth="1"/>
    <col min="9249" max="9251" width="2.6640625" style="3"/>
    <col min="9252" max="9252" width="8.33203125" style="3" bestFit="1" customWidth="1"/>
    <col min="9253" max="9253" width="2.6640625" style="3"/>
    <col min="9254" max="9254" width="7.88671875" style="3" bestFit="1" customWidth="1"/>
    <col min="9255" max="9255" width="3.88671875" style="3" bestFit="1" customWidth="1"/>
    <col min="9256" max="9472" width="2.6640625" style="3"/>
    <col min="9473" max="9473" width="6.109375" style="3" customWidth="1"/>
    <col min="9474" max="9474" width="2.6640625" style="3"/>
    <col min="9475" max="9475" width="7" style="3" customWidth="1"/>
    <col min="9476" max="9480" width="2.6640625" style="3"/>
    <col min="9481" max="9481" width="4.109375" style="3" customWidth="1"/>
    <col min="9482" max="9483" width="2.6640625" style="3"/>
    <col min="9484" max="9484" width="4.109375" style="3" customWidth="1"/>
    <col min="9485" max="9485" width="2.6640625" style="3"/>
    <col min="9486" max="9486" width="10.33203125" style="3" customWidth="1"/>
    <col min="9487" max="9487" width="4.88671875" style="3" customWidth="1"/>
    <col min="9488" max="9488" width="14.33203125" style="3" customWidth="1"/>
    <col min="9489" max="9489" width="2.6640625" style="3"/>
    <col min="9490" max="9490" width="21.44140625" style="3" customWidth="1"/>
    <col min="9491" max="9491" width="8.44140625" style="3" customWidth="1"/>
    <col min="9492" max="9492" width="16.6640625" style="3" customWidth="1"/>
    <col min="9493" max="9493" width="16.5546875" style="3" customWidth="1"/>
    <col min="9494" max="9494" width="5.5546875" style="3" customWidth="1"/>
    <col min="9495" max="9495" width="19.88671875" style="3" customWidth="1"/>
    <col min="9496" max="9496" width="8.109375" style="3" customWidth="1"/>
    <col min="9497" max="9497" width="22.6640625" style="3" customWidth="1"/>
    <col min="9498" max="9498" width="8.109375" style="3" customWidth="1"/>
    <col min="9499" max="9499" width="3.5546875" style="3" customWidth="1"/>
    <col min="9500" max="9500" width="14.88671875" style="3" customWidth="1"/>
    <col min="9501" max="9501" width="11.5546875" style="3" customWidth="1"/>
    <col min="9502" max="9502" width="7.109375" style="3" customWidth="1"/>
    <col min="9503" max="9503" width="13.6640625" style="3" customWidth="1"/>
    <col min="9504" max="9504" width="9.88671875" style="3" bestFit="1" customWidth="1"/>
    <col min="9505" max="9507" width="2.6640625" style="3"/>
    <col min="9508" max="9508" width="8.33203125" style="3" bestFit="1" customWidth="1"/>
    <col min="9509" max="9509" width="2.6640625" style="3"/>
    <col min="9510" max="9510" width="7.88671875" style="3" bestFit="1" customWidth="1"/>
    <col min="9511" max="9511" width="3.88671875" style="3" bestFit="1" customWidth="1"/>
    <col min="9512" max="9728" width="2.6640625" style="3"/>
    <col min="9729" max="9729" width="6.109375" style="3" customWidth="1"/>
    <col min="9730" max="9730" width="2.6640625" style="3"/>
    <col min="9731" max="9731" width="7" style="3" customWidth="1"/>
    <col min="9732" max="9736" width="2.6640625" style="3"/>
    <col min="9737" max="9737" width="4.109375" style="3" customWidth="1"/>
    <col min="9738" max="9739" width="2.6640625" style="3"/>
    <col min="9740" max="9740" width="4.109375" style="3" customWidth="1"/>
    <col min="9741" max="9741" width="2.6640625" style="3"/>
    <col min="9742" max="9742" width="10.33203125" style="3" customWidth="1"/>
    <col min="9743" max="9743" width="4.88671875" style="3" customWidth="1"/>
    <col min="9744" max="9744" width="14.33203125" style="3" customWidth="1"/>
    <col min="9745" max="9745" width="2.6640625" style="3"/>
    <col min="9746" max="9746" width="21.44140625" style="3" customWidth="1"/>
    <col min="9747" max="9747" width="8.44140625" style="3" customWidth="1"/>
    <col min="9748" max="9748" width="16.6640625" style="3" customWidth="1"/>
    <col min="9749" max="9749" width="16.5546875" style="3" customWidth="1"/>
    <col min="9750" max="9750" width="5.5546875" style="3" customWidth="1"/>
    <col min="9751" max="9751" width="19.88671875" style="3" customWidth="1"/>
    <col min="9752" max="9752" width="8.109375" style="3" customWidth="1"/>
    <col min="9753" max="9753" width="22.6640625" style="3" customWidth="1"/>
    <col min="9754" max="9754" width="8.109375" style="3" customWidth="1"/>
    <col min="9755" max="9755" width="3.5546875" style="3" customWidth="1"/>
    <col min="9756" max="9756" width="14.88671875" style="3" customWidth="1"/>
    <col min="9757" max="9757" width="11.5546875" style="3" customWidth="1"/>
    <col min="9758" max="9758" width="7.109375" style="3" customWidth="1"/>
    <col min="9759" max="9759" width="13.6640625" style="3" customWidth="1"/>
    <col min="9760" max="9760" width="9.88671875" style="3" bestFit="1" customWidth="1"/>
    <col min="9761" max="9763" width="2.6640625" style="3"/>
    <col min="9764" max="9764" width="8.33203125" style="3" bestFit="1" customWidth="1"/>
    <col min="9765" max="9765" width="2.6640625" style="3"/>
    <col min="9766" max="9766" width="7.88671875" style="3" bestFit="1" customWidth="1"/>
    <col min="9767" max="9767" width="3.88671875" style="3" bestFit="1" customWidth="1"/>
    <col min="9768" max="9984" width="2.6640625" style="3"/>
    <col min="9985" max="9985" width="6.109375" style="3" customWidth="1"/>
    <col min="9986" max="9986" width="2.6640625" style="3"/>
    <col min="9987" max="9987" width="7" style="3" customWidth="1"/>
    <col min="9988" max="9992" width="2.6640625" style="3"/>
    <col min="9993" max="9993" width="4.109375" style="3" customWidth="1"/>
    <col min="9994" max="9995" width="2.6640625" style="3"/>
    <col min="9996" max="9996" width="4.109375" style="3" customWidth="1"/>
    <col min="9997" max="9997" width="2.6640625" style="3"/>
    <col min="9998" max="9998" width="10.33203125" style="3" customWidth="1"/>
    <col min="9999" max="9999" width="4.88671875" style="3" customWidth="1"/>
    <col min="10000" max="10000" width="14.33203125" style="3" customWidth="1"/>
    <col min="10001" max="10001" width="2.6640625" style="3"/>
    <col min="10002" max="10002" width="21.44140625" style="3" customWidth="1"/>
    <col min="10003" max="10003" width="8.44140625" style="3" customWidth="1"/>
    <col min="10004" max="10004" width="16.6640625" style="3" customWidth="1"/>
    <col min="10005" max="10005" width="16.5546875" style="3" customWidth="1"/>
    <col min="10006" max="10006" width="5.5546875" style="3" customWidth="1"/>
    <col min="10007" max="10007" width="19.88671875" style="3" customWidth="1"/>
    <col min="10008" max="10008" width="8.109375" style="3" customWidth="1"/>
    <col min="10009" max="10009" width="22.6640625" style="3" customWidth="1"/>
    <col min="10010" max="10010" width="8.109375" style="3" customWidth="1"/>
    <col min="10011" max="10011" width="3.5546875" style="3" customWidth="1"/>
    <col min="10012" max="10012" width="14.88671875" style="3" customWidth="1"/>
    <col min="10013" max="10013" width="11.5546875" style="3" customWidth="1"/>
    <col min="10014" max="10014" width="7.109375" style="3" customWidth="1"/>
    <col min="10015" max="10015" width="13.6640625" style="3" customWidth="1"/>
    <col min="10016" max="10016" width="9.88671875" style="3" bestFit="1" customWidth="1"/>
    <col min="10017" max="10019" width="2.6640625" style="3"/>
    <col min="10020" max="10020" width="8.33203125" style="3" bestFit="1" customWidth="1"/>
    <col min="10021" max="10021" width="2.6640625" style="3"/>
    <col min="10022" max="10022" width="7.88671875" style="3" bestFit="1" customWidth="1"/>
    <col min="10023" max="10023" width="3.88671875" style="3" bestFit="1" customWidth="1"/>
    <col min="10024" max="10240" width="2.6640625" style="3"/>
    <col min="10241" max="10241" width="6.109375" style="3" customWidth="1"/>
    <col min="10242" max="10242" width="2.6640625" style="3"/>
    <col min="10243" max="10243" width="7" style="3" customWidth="1"/>
    <col min="10244" max="10248" width="2.6640625" style="3"/>
    <col min="10249" max="10249" width="4.109375" style="3" customWidth="1"/>
    <col min="10250" max="10251" width="2.6640625" style="3"/>
    <col min="10252" max="10252" width="4.109375" style="3" customWidth="1"/>
    <col min="10253" max="10253" width="2.6640625" style="3"/>
    <col min="10254" max="10254" width="10.33203125" style="3" customWidth="1"/>
    <col min="10255" max="10255" width="4.88671875" style="3" customWidth="1"/>
    <col min="10256" max="10256" width="14.33203125" style="3" customWidth="1"/>
    <col min="10257" max="10257" width="2.6640625" style="3"/>
    <col min="10258" max="10258" width="21.44140625" style="3" customWidth="1"/>
    <col min="10259" max="10259" width="8.44140625" style="3" customWidth="1"/>
    <col min="10260" max="10260" width="16.6640625" style="3" customWidth="1"/>
    <col min="10261" max="10261" width="16.5546875" style="3" customWidth="1"/>
    <col min="10262" max="10262" width="5.5546875" style="3" customWidth="1"/>
    <col min="10263" max="10263" width="19.88671875" style="3" customWidth="1"/>
    <col min="10264" max="10264" width="8.109375" style="3" customWidth="1"/>
    <col min="10265" max="10265" width="22.6640625" style="3" customWidth="1"/>
    <col min="10266" max="10266" width="8.109375" style="3" customWidth="1"/>
    <col min="10267" max="10267" width="3.5546875" style="3" customWidth="1"/>
    <col min="10268" max="10268" width="14.88671875" style="3" customWidth="1"/>
    <col min="10269" max="10269" width="11.5546875" style="3" customWidth="1"/>
    <col min="10270" max="10270" width="7.109375" style="3" customWidth="1"/>
    <col min="10271" max="10271" width="13.6640625" style="3" customWidth="1"/>
    <col min="10272" max="10272" width="9.88671875" style="3" bestFit="1" customWidth="1"/>
    <col min="10273" max="10275" width="2.6640625" style="3"/>
    <col min="10276" max="10276" width="8.33203125" style="3" bestFit="1" customWidth="1"/>
    <col min="10277" max="10277" width="2.6640625" style="3"/>
    <col min="10278" max="10278" width="7.88671875" style="3" bestFit="1" customWidth="1"/>
    <col min="10279" max="10279" width="3.88671875" style="3" bestFit="1" customWidth="1"/>
    <col min="10280" max="10496" width="2.6640625" style="3"/>
    <col min="10497" max="10497" width="6.109375" style="3" customWidth="1"/>
    <col min="10498" max="10498" width="2.6640625" style="3"/>
    <col min="10499" max="10499" width="7" style="3" customWidth="1"/>
    <col min="10500" max="10504" width="2.6640625" style="3"/>
    <col min="10505" max="10505" width="4.109375" style="3" customWidth="1"/>
    <col min="10506" max="10507" width="2.6640625" style="3"/>
    <col min="10508" max="10508" width="4.109375" style="3" customWidth="1"/>
    <col min="10509" max="10509" width="2.6640625" style="3"/>
    <col min="10510" max="10510" width="10.33203125" style="3" customWidth="1"/>
    <col min="10511" max="10511" width="4.88671875" style="3" customWidth="1"/>
    <col min="10512" max="10512" width="14.33203125" style="3" customWidth="1"/>
    <col min="10513" max="10513" width="2.6640625" style="3"/>
    <col min="10514" max="10514" width="21.44140625" style="3" customWidth="1"/>
    <col min="10515" max="10515" width="8.44140625" style="3" customWidth="1"/>
    <col min="10516" max="10516" width="16.6640625" style="3" customWidth="1"/>
    <col min="10517" max="10517" width="16.5546875" style="3" customWidth="1"/>
    <col min="10518" max="10518" width="5.5546875" style="3" customWidth="1"/>
    <col min="10519" max="10519" width="19.88671875" style="3" customWidth="1"/>
    <col min="10520" max="10520" width="8.109375" style="3" customWidth="1"/>
    <col min="10521" max="10521" width="22.6640625" style="3" customWidth="1"/>
    <col min="10522" max="10522" width="8.109375" style="3" customWidth="1"/>
    <col min="10523" max="10523" width="3.5546875" style="3" customWidth="1"/>
    <col min="10524" max="10524" width="14.88671875" style="3" customWidth="1"/>
    <col min="10525" max="10525" width="11.5546875" style="3" customWidth="1"/>
    <col min="10526" max="10526" width="7.109375" style="3" customWidth="1"/>
    <col min="10527" max="10527" width="13.6640625" style="3" customWidth="1"/>
    <col min="10528" max="10528" width="9.88671875" style="3" bestFit="1" customWidth="1"/>
    <col min="10529" max="10531" width="2.6640625" style="3"/>
    <col min="10532" max="10532" width="8.33203125" style="3" bestFit="1" customWidth="1"/>
    <col min="10533" max="10533" width="2.6640625" style="3"/>
    <col min="10534" max="10534" width="7.88671875" style="3" bestFit="1" customWidth="1"/>
    <col min="10535" max="10535" width="3.88671875" style="3" bestFit="1" customWidth="1"/>
    <col min="10536" max="10752" width="2.6640625" style="3"/>
    <col min="10753" max="10753" width="6.109375" style="3" customWidth="1"/>
    <col min="10754" max="10754" width="2.6640625" style="3"/>
    <col min="10755" max="10755" width="7" style="3" customWidth="1"/>
    <col min="10756" max="10760" width="2.6640625" style="3"/>
    <col min="10761" max="10761" width="4.109375" style="3" customWidth="1"/>
    <col min="10762" max="10763" width="2.6640625" style="3"/>
    <col min="10764" max="10764" width="4.109375" style="3" customWidth="1"/>
    <col min="10765" max="10765" width="2.6640625" style="3"/>
    <col min="10766" max="10766" width="10.33203125" style="3" customWidth="1"/>
    <col min="10767" max="10767" width="4.88671875" style="3" customWidth="1"/>
    <col min="10768" max="10768" width="14.33203125" style="3" customWidth="1"/>
    <col min="10769" max="10769" width="2.6640625" style="3"/>
    <col min="10770" max="10770" width="21.44140625" style="3" customWidth="1"/>
    <col min="10771" max="10771" width="8.44140625" style="3" customWidth="1"/>
    <col min="10772" max="10772" width="16.6640625" style="3" customWidth="1"/>
    <col min="10773" max="10773" width="16.5546875" style="3" customWidth="1"/>
    <col min="10774" max="10774" width="5.5546875" style="3" customWidth="1"/>
    <col min="10775" max="10775" width="19.88671875" style="3" customWidth="1"/>
    <col min="10776" max="10776" width="8.109375" style="3" customWidth="1"/>
    <col min="10777" max="10777" width="22.6640625" style="3" customWidth="1"/>
    <col min="10778" max="10778" width="8.109375" style="3" customWidth="1"/>
    <col min="10779" max="10779" width="3.5546875" style="3" customWidth="1"/>
    <col min="10780" max="10780" width="14.88671875" style="3" customWidth="1"/>
    <col min="10781" max="10781" width="11.5546875" style="3" customWidth="1"/>
    <col min="10782" max="10782" width="7.109375" style="3" customWidth="1"/>
    <col min="10783" max="10783" width="13.6640625" style="3" customWidth="1"/>
    <col min="10784" max="10784" width="9.88671875" style="3" bestFit="1" customWidth="1"/>
    <col min="10785" max="10787" width="2.6640625" style="3"/>
    <col min="10788" max="10788" width="8.33203125" style="3" bestFit="1" customWidth="1"/>
    <col min="10789" max="10789" width="2.6640625" style="3"/>
    <col min="10790" max="10790" width="7.88671875" style="3" bestFit="1" customWidth="1"/>
    <col min="10791" max="10791" width="3.88671875" style="3" bestFit="1" customWidth="1"/>
    <col min="10792" max="11008" width="2.6640625" style="3"/>
    <col min="11009" max="11009" width="6.109375" style="3" customWidth="1"/>
    <col min="11010" max="11010" width="2.6640625" style="3"/>
    <col min="11011" max="11011" width="7" style="3" customWidth="1"/>
    <col min="11012" max="11016" width="2.6640625" style="3"/>
    <col min="11017" max="11017" width="4.109375" style="3" customWidth="1"/>
    <col min="11018" max="11019" width="2.6640625" style="3"/>
    <col min="11020" max="11020" width="4.109375" style="3" customWidth="1"/>
    <col min="11021" max="11021" width="2.6640625" style="3"/>
    <col min="11022" max="11022" width="10.33203125" style="3" customWidth="1"/>
    <col min="11023" max="11023" width="4.88671875" style="3" customWidth="1"/>
    <col min="11024" max="11024" width="14.33203125" style="3" customWidth="1"/>
    <col min="11025" max="11025" width="2.6640625" style="3"/>
    <col min="11026" max="11026" width="21.44140625" style="3" customWidth="1"/>
    <col min="11027" max="11027" width="8.44140625" style="3" customWidth="1"/>
    <col min="11028" max="11028" width="16.6640625" style="3" customWidth="1"/>
    <col min="11029" max="11029" width="16.5546875" style="3" customWidth="1"/>
    <col min="11030" max="11030" width="5.5546875" style="3" customWidth="1"/>
    <col min="11031" max="11031" width="19.88671875" style="3" customWidth="1"/>
    <col min="11032" max="11032" width="8.109375" style="3" customWidth="1"/>
    <col min="11033" max="11033" width="22.6640625" style="3" customWidth="1"/>
    <col min="11034" max="11034" width="8.109375" style="3" customWidth="1"/>
    <col min="11035" max="11035" width="3.5546875" style="3" customWidth="1"/>
    <col min="11036" max="11036" width="14.88671875" style="3" customWidth="1"/>
    <col min="11037" max="11037" width="11.5546875" style="3" customWidth="1"/>
    <col min="11038" max="11038" width="7.109375" style="3" customWidth="1"/>
    <col min="11039" max="11039" width="13.6640625" style="3" customWidth="1"/>
    <col min="11040" max="11040" width="9.88671875" style="3" bestFit="1" customWidth="1"/>
    <col min="11041" max="11043" width="2.6640625" style="3"/>
    <col min="11044" max="11044" width="8.33203125" style="3" bestFit="1" customWidth="1"/>
    <col min="11045" max="11045" width="2.6640625" style="3"/>
    <col min="11046" max="11046" width="7.88671875" style="3" bestFit="1" customWidth="1"/>
    <col min="11047" max="11047" width="3.88671875" style="3" bestFit="1" customWidth="1"/>
    <col min="11048" max="11264" width="2.6640625" style="3"/>
    <col min="11265" max="11265" width="6.109375" style="3" customWidth="1"/>
    <col min="11266" max="11266" width="2.6640625" style="3"/>
    <col min="11267" max="11267" width="7" style="3" customWidth="1"/>
    <col min="11268" max="11272" width="2.6640625" style="3"/>
    <col min="11273" max="11273" width="4.109375" style="3" customWidth="1"/>
    <col min="11274" max="11275" width="2.6640625" style="3"/>
    <col min="11276" max="11276" width="4.109375" style="3" customWidth="1"/>
    <col min="11277" max="11277" width="2.6640625" style="3"/>
    <col min="11278" max="11278" width="10.33203125" style="3" customWidth="1"/>
    <col min="11279" max="11279" width="4.88671875" style="3" customWidth="1"/>
    <col min="11280" max="11280" width="14.33203125" style="3" customWidth="1"/>
    <col min="11281" max="11281" width="2.6640625" style="3"/>
    <col min="11282" max="11282" width="21.44140625" style="3" customWidth="1"/>
    <col min="11283" max="11283" width="8.44140625" style="3" customWidth="1"/>
    <col min="11284" max="11284" width="16.6640625" style="3" customWidth="1"/>
    <col min="11285" max="11285" width="16.5546875" style="3" customWidth="1"/>
    <col min="11286" max="11286" width="5.5546875" style="3" customWidth="1"/>
    <col min="11287" max="11287" width="19.88671875" style="3" customWidth="1"/>
    <col min="11288" max="11288" width="8.109375" style="3" customWidth="1"/>
    <col min="11289" max="11289" width="22.6640625" style="3" customWidth="1"/>
    <col min="11290" max="11290" width="8.109375" style="3" customWidth="1"/>
    <col min="11291" max="11291" width="3.5546875" style="3" customWidth="1"/>
    <col min="11292" max="11292" width="14.88671875" style="3" customWidth="1"/>
    <col min="11293" max="11293" width="11.5546875" style="3" customWidth="1"/>
    <col min="11294" max="11294" width="7.109375" style="3" customWidth="1"/>
    <col min="11295" max="11295" width="13.6640625" style="3" customWidth="1"/>
    <col min="11296" max="11296" width="9.88671875" style="3" bestFit="1" customWidth="1"/>
    <col min="11297" max="11299" width="2.6640625" style="3"/>
    <col min="11300" max="11300" width="8.33203125" style="3" bestFit="1" customWidth="1"/>
    <col min="11301" max="11301" width="2.6640625" style="3"/>
    <col min="11302" max="11302" width="7.88671875" style="3" bestFit="1" customWidth="1"/>
    <col min="11303" max="11303" width="3.88671875" style="3" bestFit="1" customWidth="1"/>
    <col min="11304" max="11520" width="2.6640625" style="3"/>
    <col min="11521" max="11521" width="6.109375" style="3" customWidth="1"/>
    <col min="11522" max="11522" width="2.6640625" style="3"/>
    <col min="11523" max="11523" width="7" style="3" customWidth="1"/>
    <col min="11524" max="11528" width="2.6640625" style="3"/>
    <col min="11529" max="11529" width="4.109375" style="3" customWidth="1"/>
    <col min="11530" max="11531" width="2.6640625" style="3"/>
    <col min="11532" max="11532" width="4.109375" style="3" customWidth="1"/>
    <col min="11533" max="11533" width="2.6640625" style="3"/>
    <col min="11534" max="11534" width="10.33203125" style="3" customWidth="1"/>
    <col min="11535" max="11535" width="4.88671875" style="3" customWidth="1"/>
    <col min="11536" max="11536" width="14.33203125" style="3" customWidth="1"/>
    <col min="11537" max="11537" width="2.6640625" style="3"/>
    <col min="11538" max="11538" width="21.44140625" style="3" customWidth="1"/>
    <col min="11539" max="11539" width="8.44140625" style="3" customWidth="1"/>
    <col min="11540" max="11540" width="16.6640625" style="3" customWidth="1"/>
    <col min="11541" max="11541" width="16.5546875" style="3" customWidth="1"/>
    <col min="11542" max="11542" width="5.5546875" style="3" customWidth="1"/>
    <col min="11543" max="11543" width="19.88671875" style="3" customWidth="1"/>
    <col min="11544" max="11544" width="8.109375" style="3" customWidth="1"/>
    <col min="11545" max="11545" width="22.6640625" style="3" customWidth="1"/>
    <col min="11546" max="11546" width="8.109375" style="3" customWidth="1"/>
    <col min="11547" max="11547" width="3.5546875" style="3" customWidth="1"/>
    <col min="11548" max="11548" width="14.88671875" style="3" customWidth="1"/>
    <col min="11549" max="11549" width="11.5546875" style="3" customWidth="1"/>
    <col min="11550" max="11550" width="7.109375" style="3" customWidth="1"/>
    <col min="11551" max="11551" width="13.6640625" style="3" customWidth="1"/>
    <col min="11552" max="11552" width="9.88671875" style="3" bestFit="1" customWidth="1"/>
    <col min="11553" max="11555" width="2.6640625" style="3"/>
    <col min="11556" max="11556" width="8.33203125" style="3" bestFit="1" customWidth="1"/>
    <col min="11557" max="11557" width="2.6640625" style="3"/>
    <col min="11558" max="11558" width="7.88671875" style="3" bestFit="1" customWidth="1"/>
    <col min="11559" max="11559" width="3.88671875" style="3" bestFit="1" customWidth="1"/>
    <col min="11560" max="11776" width="2.6640625" style="3"/>
    <col min="11777" max="11777" width="6.109375" style="3" customWidth="1"/>
    <col min="11778" max="11778" width="2.6640625" style="3"/>
    <col min="11779" max="11779" width="7" style="3" customWidth="1"/>
    <col min="11780" max="11784" width="2.6640625" style="3"/>
    <col min="11785" max="11785" width="4.109375" style="3" customWidth="1"/>
    <col min="11786" max="11787" width="2.6640625" style="3"/>
    <col min="11788" max="11788" width="4.109375" style="3" customWidth="1"/>
    <col min="11789" max="11789" width="2.6640625" style="3"/>
    <col min="11790" max="11790" width="10.33203125" style="3" customWidth="1"/>
    <col min="11791" max="11791" width="4.88671875" style="3" customWidth="1"/>
    <col min="11792" max="11792" width="14.33203125" style="3" customWidth="1"/>
    <col min="11793" max="11793" width="2.6640625" style="3"/>
    <col min="11794" max="11794" width="21.44140625" style="3" customWidth="1"/>
    <col min="11795" max="11795" width="8.44140625" style="3" customWidth="1"/>
    <col min="11796" max="11796" width="16.6640625" style="3" customWidth="1"/>
    <col min="11797" max="11797" width="16.5546875" style="3" customWidth="1"/>
    <col min="11798" max="11798" width="5.5546875" style="3" customWidth="1"/>
    <col min="11799" max="11799" width="19.88671875" style="3" customWidth="1"/>
    <col min="11800" max="11800" width="8.109375" style="3" customWidth="1"/>
    <col min="11801" max="11801" width="22.6640625" style="3" customWidth="1"/>
    <col min="11802" max="11802" width="8.109375" style="3" customWidth="1"/>
    <col min="11803" max="11803" width="3.5546875" style="3" customWidth="1"/>
    <col min="11804" max="11804" width="14.88671875" style="3" customWidth="1"/>
    <col min="11805" max="11805" width="11.5546875" style="3" customWidth="1"/>
    <col min="11806" max="11806" width="7.109375" style="3" customWidth="1"/>
    <col min="11807" max="11807" width="13.6640625" style="3" customWidth="1"/>
    <col min="11808" max="11808" width="9.88671875" style="3" bestFit="1" customWidth="1"/>
    <col min="11809" max="11811" width="2.6640625" style="3"/>
    <col min="11812" max="11812" width="8.33203125" style="3" bestFit="1" customWidth="1"/>
    <col min="11813" max="11813" width="2.6640625" style="3"/>
    <col min="11814" max="11814" width="7.88671875" style="3" bestFit="1" customWidth="1"/>
    <col min="11815" max="11815" width="3.88671875" style="3" bestFit="1" customWidth="1"/>
    <col min="11816" max="12032" width="2.6640625" style="3"/>
    <col min="12033" max="12033" width="6.109375" style="3" customWidth="1"/>
    <col min="12034" max="12034" width="2.6640625" style="3"/>
    <col min="12035" max="12035" width="7" style="3" customWidth="1"/>
    <col min="12036" max="12040" width="2.6640625" style="3"/>
    <col min="12041" max="12041" width="4.109375" style="3" customWidth="1"/>
    <col min="12042" max="12043" width="2.6640625" style="3"/>
    <col min="12044" max="12044" width="4.109375" style="3" customWidth="1"/>
    <col min="12045" max="12045" width="2.6640625" style="3"/>
    <col min="12046" max="12046" width="10.33203125" style="3" customWidth="1"/>
    <col min="12047" max="12047" width="4.88671875" style="3" customWidth="1"/>
    <col min="12048" max="12048" width="14.33203125" style="3" customWidth="1"/>
    <col min="12049" max="12049" width="2.6640625" style="3"/>
    <col min="12050" max="12050" width="21.44140625" style="3" customWidth="1"/>
    <col min="12051" max="12051" width="8.44140625" style="3" customWidth="1"/>
    <col min="12052" max="12052" width="16.6640625" style="3" customWidth="1"/>
    <col min="12053" max="12053" width="16.5546875" style="3" customWidth="1"/>
    <col min="12054" max="12054" width="5.5546875" style="3" customWidth="1"/>
    <col min="12055" max="12055" width="19.88671875" style="3" customWidth="1"/>
    <col min="12056" max="12056" width="8.109375" style="3" customWidth="1"/>
    <col min="12057" max="12057" width="22.6640625" style="3" customWidth="1"/>
    <col min="12058" max="12058" width="8.109375" style="3" customWidth="1"/>
    <col min="12059" max="12059" width="3.5546875" style="3" customWidth="1"/>
    <col min="12060" max="12060" width="14.88671875" style="3" customWidth="1"/>
    <col min="12061" max="12061" width="11.5546875" style="3" customWidth="1"/>
    <col min="12062" max="12062" width="7.109375" style="3" customWidth="1"/>
    <col min="12063" max="12063" width="13.6640625" style="3" customWidth="1"/>
    <col min="12064" max="12064" width="9.88671875" style="3" bestFit="1" customWidth="1"/>
    <col min="12065" max="12067" width="2.6640625" style="3"/>
    <col min="12068" max="12068" width="8.33203125" style="3" bestFit="1" customWidth="1"/>
    <col min="12069" max="12069" width="2.6640625" style="3"/>
    <col min="12070" max="12070" width="7.88671875" style="3" bestFit="1" customWidth="1"/>
    <col min="12071" max="12071" width="3.88671875" style="3" bestFit="1" customWidth="1"/>
    <col min="12072" max="12288" width="2.6640625" style="3"/>
    <col min="12289" max="12289" width="6.109375" style="3" customWidth="1"/>
    <col min="12290" max="12290" width="2.6640625" style="3"/>
    <col min="12291" max="12291" width="7" style="3" customWidth="1"/>
    <col min="12292" max="12296" width="2.6640625" style="3"/>
    <col min="12297" max="12297" width="4.109375" style="3" customWidth="1"/>
    <col min="12298" max="12299" width="2.6640625" style="3"/>
    <col min="12300" max="12300" width="4.109375" style="3" customWidth="1"/>
    <col min="12301" max="12301" width="2.6640625" style="3"/>
    <col min="12302" max="12302" width="10.33203125" style="3" customWidth="1"/>
    <col min="12303" max="12303" width="4.88671875" style="3" customWidth="1"/>
    <col min="12304" max="12304" width="14.33203125" style="3" customWidth="1"/>
    <col min="12305" max="12305" width="2.6640625" style="3"/>
    <col min="12306" max="12306" width="21.44140625" style="3" customWidth="1"/>
    <col min="12307" max="12307" width="8.44140625" style="3" customWidth="1"/>
    <col min="12308" max="12308" width="16.6640625" style="3" customWidth="1"/>
    <col min="12309" max="12309" width="16.5546875" style="3" customWidth="1"/>
    <col min="12310" max="12310" width="5.5546875" style="3" customWidth="1"/>
    <col min="12311" max="12311" width="19.88671875" style="3" customWidth="1"/>
    <col min="12312" max="12312" width="8.109375" style="3" customWidth="1"/>
    <col min="12313" max="12313" width="22.6640625" style="3" customWidth="1"/>
    <col min="12314" max="12314" width="8.109375" style="3" customWidth="1"/>
    <col min="12315" max="12315" width="3.5546875" style="3" customWidth="1"/>
    <col min="12316" max="12316" width="14.88671875" style="3" customWidth="1"/>
    <col min="12317" max="12317" width="11.5546875" style="3" customWidth="1"/>
    <col min="12318" max="12318" width="7.109375" style="3" customWidth="1"/>
    <col min="12319" max="12319" width="13.6640625" style="3" customWidth="1"/>
    <col min="12320" max="12320" width="9.88671875" style="3" bestFit="1" customWidth="1"/>
    <col min="12321" max="12323" width="2.6640625" style="3"/>
    <col min="12324" max="12324" width="8.33203125" style="3" bestFit="1" customWidth="1"/>
    <col min="12325" max="12325" width="2.6640625" style="3"/>
    <col min="12326" max="12326" width="7.88671875" style="3" bestFit="1" customWidth="1"/>
    <col min="12327" max="12327" width="3.88671875" style="3" bestFit="1" customWidth="1"/>
    <col min="12328" max="12544" width="2.6640625" style="3"/>
    <col min="12545" max="12545" width="6.109375" style="3" customWidth="1"/>
    <col min="12546" max="12546" width="2.6640625" style="3"/>
    <col min="12547" max="12547" width="7" style="3" customWidth="1"/>
    <col min="12548" max="12552" width="2.6640625" style="3"/>
    <col min="12553" max="12553" width="4.109375" style="3" customWidth="1"/>
    <col min="12554" max="12555" width="2.6640625" style="3"/>
    <col min="12556" max="12556" width="4.109375" style="3" customWidth="1"/>
    <col min="12557" max="12557" width="2.6640625" style="3"/>
    <col min="12558" max="12558" width="10.33203125" style="3" customWidth="1"/>
    <col min="12559" max="12559" width="4.88671875" style="3" customWidth="1"/>
    <col min="12560" max="12560" width="14.33203125" style="3" customWidth="1"/>
    <col min="12561" max="12561" width="2.6640625" style="3"/>
    <col min="12562" max="12562" width="21.44140625" style="3" customWidth="1"/>
    <col min="12563" max="12563" width="8.44140625" style="3" customWidth="1"/>
    <col min="12564" max="12564" width="16.6640625" style="3" customWidth="1"/>
    <col min="12565" max="12565" width="16.5546875" style="3" customWidth="1"/>
    <col min="12566" max="12566" width="5.5546875" style="3" customWidth="1"/>
    <col min="12567" max="12567" width="19.88671875" style="3" customWidth="1"/>
    <col min="12568" max="12568" width="8.109375" style="3" customWidth="1"/>
    <col min="12569" max="12569" width="22.6640625" style="3" customWidth="1"/>
    <col min="12570" max="12570" width="8.109375" style="3" customWidth="1"/>
    <col min="12571" max="12571" width="3.5546875" style="3" customWidth="1"/>
    <col min="12572" max="12572" width="14.88671875" style="3" customWidth="1"/>
    <col min="12573" max="12573" width="11.5546875" style="3" customWidth="1"/>
    <col min="12574" max="12574" width="7.109375" style="3" customWidth="1"/>
    <col min="12575" max="12575" width="13.6640625" style="3" customWidth="1"/>
    <col min="12576" max="12576" width="9.88671875" style="3" bestFit="1" customWidth="1"/>
    <col min="12577" max="12579" width="2.6640625" style="3"/>
    <col min="12580" max="12580" width="8.33203125" style="3" bestFit="1" customWidth="1"/>
    <col min="12581" max="12581" width="2.6640625" style="3"/>
    <col min="12582" max="12582" width="7.88671875" style="3" bestFit="1" customWidth="1"/>
    <col min="12583" max="12583" width="3.88671875" style="3" bestFit="1" customWidth="1"/>
    <col min="12584" max="12800" width="2.6640625" style="3"/>
    <col min="12801" max="12801" width="6.109375" style="3" customWidth="1"/>
    <col min="12802" max="12802" width="2.6640625" style="3"/>
    <col min="12803" max="12803" width="7" style="3" customWidth="1"/>
    <col min="12804" max="12808" width="2.6640625" style="3"/>
    <col min="12809" max="12809" width="4.109375" style="3" customWidth="1"/>
    <col min="12810" max="12811" width="2.6640625" style="3"/>
    <col min="12812" max="12812" width="4.109375" style="3" customWidth="1"/>
    <col min="12813" max="12813" width="2.6640625" style="3"/>
    <col min="12814" max="12814" width="10.33203125" style="3" customWidth="1"/>
    <col min="12815" max="12815" width="4.88671875" style="3" customWidth="1"/>
    <col min="12816" max="12816" width="14.33203125" style="3" customWidth="1"/>
    <col min="12817" max="12817" width="2.6640625" style="3"/>
    <col min="12818" max="12818" width="21.44140625" style="3" customWidth="1"/>
    <col min="12819" max="12819" width="8.44140625" style="3" customWidth="1"/>
    <col min="12820" max="12820" width="16.6640625" style="3" customWidth="1"/>
    <col min="12821" max="12821" width="16.5546875" style="3" customWidth="1"/>
    <col min="12822" max="12822" width="5.5546875" style="3" customWidth="1"/>
    <col min="12823" max="12823" width="19.88671875" style="3" customWidth="1"/>
    <col min="12824" max="12824" width="8.109375" style="3" customWidth="1"/>
    <col min="12825" max="12825" width="22.6640625" style="3" customWidth="1"/>
    <col min="12826" max="12826" width="8.109375" style="3" customWidth="1"/>
    <col min="12827" max="12827" width="3.5546875" style="3" customWidth="1"/>
    <col min="12828" max="12828" width="14.88671875" style="3" customWidth="1"/>
    <col min="12829" max="12829" width="11.5546875" style="3" customWidth="1"/>
    <col min="12830" max="12830" width="7.109375" style="3" customWidth="1"/>
    <col min="12831" max="12831" width="13.6640625" style="3" customWidth="1"/>
    <col min="12832" max="12832" width="9.88671875" style="3" bestFit="1" customWidth="1"/>
    <col min="12833" max="12835" width="2.6640625" style="3"/>
    <col min="12836" max="12836" width="8.33203125" style="3" bestFit="1" customWidth="1"/>
    <col min="12837" max="12837" width="2.6640625" style="3"/>
    <col min="12838" max="12838" width="7.88671875" style="3" bestFit="1" customWidth="1"/>
    <col min="12839" max="12839" width="3.88671875" style="3" bestFit="1" customWidth="1"/>
    <col min="12840" max="13056" width="2.6640625" style="3"/>
    <col min="13057" max="13057" width="6.109375" style="3" customWidth="1"/>
    <col min="13058" max="13058" width="2.6640625" style="3"/>
    <col min="13059" max="13059" width="7" style="3" customWidth="1"/>
    <col min="13060" max="13064" width="2.6640625" style="3"/>
    <col min="13065" max="13065" width="4.109375" style="3" customWidth="1"/>
    <col min="13066" max="13067" width="2.6640625" style="3"/>
    <col min="13068" max="13068" width="4.109375" style="3" customWidth="1"/>
    <col min="13069" max="13069" width="2.6640625" style="3"/>
    <col min="13070" max="13070" width="10.33203125" style="3" customWidth="1"/>
    <col min="13071" max="13071" width="4.88671875" style="3" customWidth="1"/>
    <col min="13072" max="13072" width="14.33203125" style="3" customWidth="1"/>
    <col min="13073" max="13073" width="2.6640625" style="3"/>
    <col min="13074" max="13074" width="21.44140625" style="3" customWidth="1"/>
    <col min="13075" max="13075" width="8.44140625" style="3" customWidth="1"/>
    <col min="13076" max="13076" width="16.6640625" style="3" customWidth="1"/>
    <col min="13077" max="13077" width="16.5546875" style="3" customWidth="1"/>
    <col min="13078" max="13078" width="5.5546875" style="3" customWidth="1"/>
    <col min="13079" max="13079" width="19.88671875" style="3" customWidth="1"/>
    <col min="13080" max="13080" width="8.109375" style="3" customWidth="1"/>
    <col min="13081" max="13081" width="22.6640625" style="3" customWidth="1"/>
    <col min="13082" max="13082" width="8.109375" style="3" customWidth="1"/>
    <col min="13083" max="13083" width="3.5546875" style="3" customWidth="1"/>
    <col min="13084" max="13084" width="14.88671875" style="3" customWidth="1"/>
    <col min="13085" max="13085" width="11.5546875" style="3" customWidth="1"/>
    <col min="13086" max="13086" width="7.109375" style="3" customWidth="1"/>
    <col min="13087" max="13087" width="13.6640625" style="3" customWidth="1"/>
    <col min="13088" max="13088" width="9.88671875" style="3" bestFit="1" customWidth="1"/>
    <col min="13089" max="13091" width="2.6640625" style="3"/>
    <col min="13092" max="13092" width="8.33203125" style="3" bestFit="1" customWidth="1"/>
    <col min="13093" max="13093" width="2.6640625" style="3"/>
    <col min="13094" max="13094" width="7.88671875" style="3" bestFit="1" customWidth="1"/>
    <col min="13095" max="13095" width="3.88671875" style="3" bestFit="1" customWidth="1"/>
    <col min="13096" max="13312" width="2.6640625" style="3"/>
    <col min="13313" max="13313" width="6.109375" style="3" customWidth="1"/>
    <col min="13314" max="13314" width="2.6640625" style="3"/>
    <col min="13315" max="13315" width="7" style="3" customWidth="1"/>
    <col min="13316" max="13320" width="2.6640625" style="3"/>
    <col min="13321" max="13321" width="4.109375" style="3" customWidth="1"/>
    <col min="13322" max="13323" width="2.6640625" style="3"/>
    <col min="13324" max="13324" width="4.109375" style="3" customWidth="1"/>
    <col min="13325" max="13325" width="2.6640625" style="3"/>
    <col min="13326" max="13326" width="10.33203125" style="3" customWidth="1"/>
    <col min="13327" max="13327" width="4.88671875" style="3" customWidth="1"/>
    <col min="13328" max="13328" width="14.33203125" style="3" customWidth="1"/>
    <col min="13329" max="13329" width="2.6640625" style="3"/>
    <col min="13330" max="13330" width="21.44140625" style="3" customWidth="1"/>
    <col min="13331" max="13331" width="8.44140625" style="3" customWidth="1"/>
    <col min="13332" max="13332" width="16.6640625" style="3" customWidth="1"/>
    <col min="13333" max="13333" width="16.5546875" style="3" customWidth="1"/>
    <col min="13334" max="13334" width="5.5546875" style="3" customWidth="1"/>
    <col min="13335" max="13335" width="19.88671875" style="3" customWidth="1"/>
    <col min="13336" max="13336" width="8.109375" style="3" customWidth="1"/>
    <col min="13337" max="13337" width="22.6640625" style="3" customWidth="1"/>
    <col min="13338" max="13338" width="8.109375" style="3" customWidth="1"/>
    <col min="13339" max="13339" width="3.5546875" style="3" customWidth="1"/>
    <col min="13340" max="13340" width="14.88671875" style="3" customWidth="1"/>
    <col min="13341" max="13341" width="11.5546875" style="3" customWidth="1"/>
    <col min="13342" max="13342" width="7.109375" style="3" customWidth="1"/>
    <col min="13343" max="13343" width="13.6640625" style="3" customWidth="1"/>
    <col min="13344" max="13344" width="9.88671875" style="3" bestFit="1" customWidth="1"/>
    <col min="13345" max="13347" width="2.6640625" style="3"/>
    <col min="13348" max="13348" width="8.33203125" style="3" bestFit="1" customWidth="1"/>
    <col min="13349" max="13349" width="2.6640625" style="3"/>
    <col min="13350" max="13350" width="7.88671875" style="3" bestFit="1" customWidth="1"/>
    <col min="13351" max="13351" width="3.88671875" style="3" bestFit="1" customWidth="1"/>
    <col min="13352" max="13568" width="2.6640625" style="3"/>
    <col min="13569" max="13569" width="6.109375" style="3" customWidth="1"/>
    <col min="13570" max="13570" width="2.6640625" style="3"/>
    <col min="13571" max="13571" width="7" style="3" customWidth="1"/>
    <col min="13572" max="13576" width="2.6640625" style="3"/>
    <col min="13577" max="13577" width="4.109375" style="3" customWidth="1"/>
    <col min="13578" max="13579" width="2.6640625" style="3"/>
    <col min="13580" max="13580" width="4.109375" style="3" customWidth="1"/>
    <col min="13581" max="13581" width="2.6640625" style="3"/>
    <col min="13582" max="13582" width="10.33203125" style="3" customWidth="1"/>
    <col min="13583" max="13583" width="4.88671875" style="3" customWidth="1"/>
    <col min="13584" max="13584" width="14.33203125" style="3" customWidth="1"/>
    <col min="13585" max="13585" width="2.6640625" style="3"/>
    <col min="13586" max="13586" width="21.44140625" style="3" customWidth="1"/>
    <col min="13587" max="13587" width="8.44140625" style="3" customWidth="1"/>
    <col min="13588" max="13588" width="16.6640625" style="3" customWidth="1"/>
    <col min="13589" max="13589" width="16.5546875" style="3" customWidth="1"/>
    <col min="13590" max="13590" width="5.5546875" style="3" customWidth="1"/>
    <col min="13591" max="13591" width="19.88671875" style="3" customWidth="1"/>
    <col min="13592" max="13592" width="8.109375" style="3" customWidth="1"/>
    <col min="13593" max="13593" width="22.6640625" style="3" customWidth="1"/>
    <col min="13594" max="13594" width="8.109375" style="3" customWidth="1"/>
    <col min="13595" max="13595" width="3.5546875" style="3" customWidth="1"/>
    <col min="13596" max="13596" width="14.88671875" style="3" customWidth="1"/>
    <col min="13597" max="13597" width="11.5546875" style="3" customWidth="1"/>
    <col min="13598" max="13598" width="7.109375" style="3" customWidth="1"/>
    <col min="13599" max="13599" width="13.6640625" style="3" customWidth="1"/>
    <col min="13600" max="13600" width="9.88671875" style="3" bestFit="1" customWidth="1"/>
    <col min="13601" max="13603" width="2.6640625" style="3"/>
    <col min="13604" max="13604" width="8.33203125" style="3" bestFit="1" customWidth="1"/>
    <col min="13605" max="13605" width="2.6640625" style="3"/>
    <col min="13606" max="13606" width="7.88671875" style="3" bestFit="1" customWidth="1"/>
    <col min="13607" max="13607" width="3.88671875" style="3" bestFit="1" customWidth="1"/>
    <col min="13608" max="13824" width="2.6640625" style="3"/>
    <col min="13825" max="13825" width="6.109375" style="3" customWidth="1"/>
    <col min="13826" max="13826" width="2.6640625" style="3"/>
    <col min="13827" max="13827" width="7" style="3" customWidth="1"/>
    <col min="13828" max="13832" width="2.6640625" style="3"/>
    <col min="13833" max="13833" width="4.109375" style="3" customWidth="1"/>
    <col min="13834" max="13835" width="2.6640625" style="3"/>
    <col min="13836" max="13836" width="4.109375" style="3" customWidth="1"/>
    <col min="13837" max="13837" width="2.6640625" style="3"/>
    <col min="13838" max="13838" width="10.33203125" style="3" customWidth="1"/>
    <col min="13839" max="13839" width="4.88671875" style="3" customWidth="1"/>
    <col min="13840" max="13840" width="14.33203125" style="3" customWidth="1"/>
    <col min="13841" max="13841" width="2.6640625" style="3"/>
    <col min="13842" max="13842" width="21.44140625" style="3" customWidth="1"/>
    <col min="13843" max="13843" width="8.44140625" style="3" customWidth="1"/>
    <col min="13844" max="13844" width="16.6640625" style="3" customWidth="1"/>
    <col min="13845" max="13845" width="16.5546875" style="3" customWidth="1"/>
    <col min="13846" max="13846" width="5.5546875" style="3" customWidth="1"/>
    <col min="13847" max="13847" width="19.88671875" style="3" customWidth="1"/>
    <col min="13848" max="13848" width="8.109375" style="3" customWidth="1"/>
    <col min="13849" max="13849" width="22.6640625" style="3" customWidth="1"/>
    <col min="13850" max="13850" width="8.109375" style="3" customWidth="1"/>
    <col min="13851" max="13851" width="3.5546875" style="3" customWidth="1"/>
    <col min="13852" max="13852" width="14.88671875" style="3" customWidth="1"/>
    <col min="13853" max="13853" width="11.5546875" style="3" customWidth="1"/>
    <col min="13854" max="13854" width="7.109375" style="3" customWidth="1"/>
    <col min="13855" max="13855" width="13.6640625" style="3" customWidth="1"/>
    <col min="13856" max="13856" width="9.88671875" style="3" bestFit="1" customWidth="1"/>
    <col min="13857" max="13859" width="2.6640625" style="3"/>
    <col min="13860" max="13860" width="8.33203125" style="3" bestFit="1" customWidth="1"/>
    <col min="13861" max="13861" width="2.6640625" style="3"/>
    <col min="13862" max="13862" width="7.88671875" style="3" bestFit="1" customWidth="1"/>
    <col min="13863" max="13863" width="3.88671875" style="3" bestFit="1" customWidth="1"/>
    <col min="13864" max="14080" width="2.6640625" style="3"/>
    <col min="14081" max="14081" width="6.109375" style="3" customWidth="1"/>
    <col min="14082" max="14082" width="2.6640625" style="3"/>
    <col min="14083" max="14083" width="7" style="3" customWidth="1"/>
    <col min="14084" max="14088" width="2.6640625" style="3"/>
    <col min="14089" max="14089" width="4.109375" style="3" customWidth="1"/>
    <col min="14090" max="14091" width="2.6640625" style="3"/>
    <col min="14092" max="14092" width="4.109375" style="3" customWidth="1"/>
    <col min="14093" max="14093" width="2.6640625" style="3"/>
    <col min="14094" max="14094" width="10.33203125" style="3" customWidth="1"/>
    <col min="14095" max="14095" width="4.88671875" style="3" customWidth="1"/>
    <col min="14096" max="14096" width="14.33203125" style="3" customWidth="1"/>
    <col min="14097" max="14097" width="2.6640625" style="3"/>
    <col min="14098" max="14098" width="21.44140625" style="3" customWidth="1"/>
    <col min="14099" max="14099" width="8.44140625" style="3" customWidth="1"/>
    <col min="14100" max="14100" width="16.6640625" style="3" customWidth="1"/>
    <col min="14101" max="14101" width="16.5546875" style="3" customWidth="1"/>
    <col min="14102" max="14102" width="5.5546875" style="3" customWidth="1"/>
    <col min="14103" max="14103" width="19.88671875" style="3" customWidth="1"/>
    <col min="14104" max="14104" width="8.109375" style="3" customWidth="1"/>
    <col min="14105" max="14105" width="22.6640625" style="3" customWidth="1"/>
    <col min="14106" max="14106" width="8.109375" style="3" customWidth="1"/>
    <col min="14107" max="14107" width="3.5546875" style="3" customWidth="1"/>
    <col min="14108" max="14108" width="14.88671875" style="3" customWidth="1"/>
    <col min="14109" max="14109" width="11.5546875" style="3" customWidth="1"/>
    <col min="14110" max="14110" width="7.109375" style="3" customWidth="1"/>
    <col min="14111" max="14111" width="13.6640625" style="3" customWidth="1"/>
    <col min="14112" max="14112" width="9.88671875" style="3" bestFit="1" customWidth="1"/>
    <col min="14113" max="14115" width="2.6640625" style="3"/>
    <col min="14116" max="14116" width="8.33203125" style="3" bestFit="1" customWidth="1"/>
    <col min="14117" max="14117" width="2.6640625" style="3"/>
    <col min="14118" max="14118" width="7.88671875" style="3" bestFit="1" customWidth="1"/>
    <col min="14119" max="14119" width="3.88671875" style="3" bestFit="1" customWidth="1"/>
    <col min="14120" max="14336" width="2.6640625" style="3"/>
    <col min="14337" max="14337" width="6.109375" style="3" customWidth="1"/>
    <col min="14338" max="14338" width="2.6640625" style="3"/>
    <col min="14339" max="14339" width="7" style="3" customWidth="1"/>
    <col min="14340" max="14344" width="2.6640625" style="3"/>
    <col min="14345" max="14345" width="4.109375" style="3" customWidth="1"/>
    <col min="14346" max="14347" width="2.6640625" style="3"/>
    <col min="14348" max="14348" width="4.109375" style="3" customWidth="1"/>
    <col min="14349" max="14349" width="2.6640625" style="3"/>
    <col min="14350" max="14350" width="10.33203125" style="3" customWidth="1"/>
    <col min="14351" max="14351" width="4.88671875" style="3" customWidth="1"/>
    <col min="14352" max="14352" width="14.33203125" style="3" customWidth="1"/>
    <col min="14353" max="14353" width="2.6640625" style="3"/>
    <col min="14354" max="14354" width="21.44140625" style="3" customWidth="1"/>
    <col min="14355" max="14355" width="8.44140625" style="3" customWidth="1"/>
    <col min="14356" max="14356" width="16.6640625" style="3" customWidth="1"/>
    <col min="14357" max="14357" width="16.5546875" style="3" customWidth="1"/>
    <col min="14358" max="14358" width="5.5546875" style="3" customWidth="1"/>
    <col min="14359" max="14359" width="19.88671875" style="3" customWidth="1"/>
    <col min="14360" max="14360" width="8.109375" style="3" customWidth="1"/>
    <col min="14361" max="14361" width="22.6640625" style="3" customWidth="1"/>
    <col min="14362" max="14362" width="8.109375" style="3" customWidth="1"/>
    <col min="14363" max="14363" width="3.5546875" style="3" customWidth="1"/>
    <col min="14364" max="14364" width="14.88671875" style="3" customWidth="1"/>
    <col min="14365" max="14365" width="11.5546875" style="3" customWidth="1"/>
    <col min="14366" max="14366" width="7.109375" style="3" customWidth="1"/>
    <col min="14367" max="14367" width="13.6640625" style="3" customWidth="1"/>
    <col min="14368" max="14368" width="9.88671875" style="3" bestFit="1" customWidth="1"/>
    <col min="14369" max="14371" width="2.6640625" style="3"/>
    <col min="14372" max="14372" width="8.33203125" style="3" bestFit="1" customWidth="1"/>
    <col min="14373" max="14373" width="2.6640625" style="3"/>
    <col min="14374" max="14374" width="7.88671875" style="3" bestFit="1" customWidth="1"/>
    <col min="14375" max="14375" width="3.88671875" style="3" bestFit="1" customWidth="1"/>
    <col min="14376" max="14592" width="2.6640625" style="3"/>
    <col min="14593" max="14593" width="6.109375" style="3" customWidth="1"/>
    <col min="14594" max="14594" width="2.6640625" style="3"/>
    <col min="14595" max="14595" width="7" style="3" customWidth="1"/>
    <col min="14596" max="14600" width="2.6640625" style="3"/>
    <col min="14601" max="14601" width="4.109375" style="3" customWidth="1"/>
    <col min="14602" max="14603" width="2.6640625" style="3"/>
    <col min="14604" max="14604" width="4.109375" style="3" customWidth="1"/>
    <col min="14605" max="14605" width="2.6640625" style="3"/>
    <col min="14606" max="14606" width="10.33203125" style="3" customWidth="1"/>
    <col min="14607" max="14607" width="4.88671875" style="3" customWidth="1"/>
    <col min="14608" max="14608" width="14.33203125" style="3" customWidth="1"/>
    <col min="14609" max="14609" width="2.6640625" style="3"/>
    <col min="14610" max="14610" width="21.44140625" style="3" customWidth="1"/>
    <col min="14611" max="14611" width="8.44140625" style="3" customWidth="1"/>
    <col min="14612" max="14612" width="16.6640625" style="3" customWidth="1"/>
    <col min="14613" max="14613" width="16.5546875" style="3" customWidth="1"/>
    <col min="14614" max="14614" width="5.5546875" style="3" customWidth="1"/>
    <col min="14615" max="14615" width="19.88671875" style="3" customWidth="1"/>
    <col min="14616" max="14616" width="8.109375" style="3" customWidth="1"/>
    <col min="14617" max="14617" width="22.6640625" style="3" customWidth="1"/>
    <col min="14618" max="14618" width="8.109375" style="3" customWidth="1"/>
    <col min="14619" max="14619" width="3.5546875" style="3" customWidth="1"/>
    <col min="14620" max="14620" width="14.88671875" style="3" customWidth="1"/>
    <col min="14621" max="14621" width="11.5546875" style="3" customWidth="1"/>
    <col min="14622" max="14622" width="7.109375" style="3" customWidth="1"/>
    <col min="14623" max="14623" width="13.6640625" style="3" customWidth="1"/>
    <col min="14624" max="14624" width="9.88671875" style="3" bestFit="1" customWidth="1"/>
    <col min="14625" max="14627" width="2.6640625" style="3"/>
    <col min="14628" max="14628" width="8.33203125" style="3" bestFit="1" customWidth="1"/>
    <col min="14629" max="14629" width="2.6640625" style="3"/>
    <col min="14630" max="14630" width="7.88671875" style="3" bestFit="1" customWidth="1"/>
    <col min="14631" max="14631" width="3.88671875" style="3" bestFit="1" customWidth="1"/>
    <col min="14632" max="14848" width="2.6640625" style="3"/>
    <col min="14849" max="14849" width="6.109375" style="3" customWidth="1"/>
    <col min="14850" max="14850" width="2.6640625" style="3"/>
    <col min="14851" max="14851" width="7" style="3" customWidth="1"/>
    <col min="14852" max="14856" width="2.6640625" style="3"/>
    <col min="14857" max="14857" width="4.109375" style="3" customWidth="1"/>
    <col min="14858" max="14859" width="2.6640625" style="3"/>
    <col min="14860" max="14860" width="4.109375" style="3" customWidth="1"/>
    <col min="14861" max="14861" width="2.6640625" style="3"/>
    <col min="14862" max="14862" width="10.33203125" style="3" customWidth="1"/>
    <col min="14863" max="14863" width="4.88671875" style="3" customWidth="1"/>
    <col min="14864" max="14864" width="14.33203125" style="3" customWidth="1"/>
    <col min="14865" max="14865" width="2.6640625" style="3"/>
    <col min="14866" max="14866" width="21.44140625" style="3" customWidth="1"/>
    <col min="14867" max="14867" width="8.44140625" style="3" customWidth="1"/>
    <col min="14868" max="14868" width="16.6640625" style="3" customWidth="1"/>
    <col min="14869" max="14869" width="16.5546875" style="3" customWidth="1"/>
    <col min="14870" max="14870" width="5.5546875" style="3" customWidth="1"/>
    <col min="14871" max="14871" width="19.88671875" style="3" customWidth="1"/>
    <col min="14872" max="14872" width="8.109375" style="3" customWidth="1"/>
    <col min="14873" max="14873" width="22.6640625" style="3" customWidth="1"/>
    <col min="14874" max="14874" width="8.109375" style="3" customWidth="1"/>
    <col min="14875" max="14875" width="3.5546875" style="3" customWidth="1"/>
    <col min="14876" max="14876" width="14.88671875" style="3" customWidth="1"/>
    <col min="14877" max="14877" width="11.5546875" style="3" customWidth="1"/>
    <col min="14878" max="14878" width="7.109375" style="3" customWidth="1"/>
    <col min="14879" max="14879" width="13.6640625" style="3" customWidth="1"/>
    <col min="14880" max="14880" width="9.88671875" style="3" bestFit="1" customWidth="1"/>
    <col min="14881" max="14883" width="2.6640625" style="3"/>
    <col min="14884" max="14884" width="8.33203125" style="3" bestFit="1" customWidth="1"/>
    <col min="14885" max="14885" width="2.6640625" style="3"/>
    <col min="14886" max="14886" width="7.88671875" style="3" bestFit="1" customWidth="1"/>
    <col min="14887" max="14887" width="3.88671875" style="3" bestFit="1" customWidth="1"/>
    <col min="14888" max="15104" width="2.6640625" style="3"/>
    <col min="15105" max="15105" width="6.109375" style="3" customWidth="1"/>
    <col min="15106" max="15106" width="2.6640625" style="3"/>
    <col min="15107" max="15107" width="7" style="3" customWidth="1"/>
    <col min="15108" max="15112" width="2.6640625" style="3"/>
    <col min="15113" max="15113" width="4.109375" style="3" customWidth="1"/>
    <col min="15114" max="15115" width="2.6640625" style="3"/>
    <col min="15116" max="15116" width="4.109375" style="3" customWidth="1"/>
    <col min="15117" max="15117" width="2.6640625" style="3"/>
    <col min="15118" max="15118" width="10.33203125" style="3" customWidth="1"/>
    <col min="15119" max="15119" width="4.88671875" style="3" customWidth="1"/>
    <col min="15120" max="15120" width="14.33203125" style="3" customWidth="1"/>
    <col min="15121" max="15121" width="2.6640625" style="3"/>
    <col min="15122" max="15122" width="21.44140625" style="3" customWidth="1"/>
    <col min="15123" max="15123" width="8.44140625" style="3" customWidth="1"/>
    <col min="15124" max="15124" width="16.6640625" style="3" customWidth="1"/>
    <col min="15125" max="15125" width="16.5546875" style="3" customWidth="1"/>
    <col min="15126" max="15126" width="5.5546875" style="3" customWidth="1"/>
    <col min="15127" max="15127" width="19.88671875" style="3" customWidth="1"/>
    <col min="15128" max="15128" width="8.109375" style="3" customWidth="1"/>
    <col min="15129" max="15129" width="22.6640625" style="3" customWidth="1"/>
    <col min="15130" max="15130" width="8.109375" style="3" customWidth="1"/>
    <col min="15131" max="15131" width="3.5546875" style="3" customWidth="1"/>
    <col min="15132" max="15132" width="14.88671875" style="3" customWidth="1"/>
    <col min="15133" max="15133" width="11.5546875" style="3" customWidth="1"/>
    <col min="15134" max="15134" width="7.109375" style="3" customWidth="1"/>
    <col min="15135" max="15135" width="13.6640625" style="3" customWidth="1"/>
    <col min="15136" max="15136" width="9.88671875" style="3" bestFit="1" customWidth="1"/>
    <col min="15137" max="15139" width="2.6640625" style="3"/>
    <col min="15140" max="15140" width="8.33203125" style="3" bestFit="1" customWidth="1"/>
    <col min="15141" max="15141" width="2.6640625" style="3"/>
    <col min="15142" max="15142" width="7.88671875" style="3" bestFit="1" customWidth="1"/>
    <col min="15143" max="15143" width="3.88671875" style="3" bestFit="1" customWidth="1"/>
    <col min="15144" max="15360" width="2.6640625" style="3"/>
    <col min="15361" max="15361" width="6.109375" style="3" customWidth="1"/>
    <col min="15362" max="15362" width="2.6640625" style="3"/>
    <col min="15363" max="15363" width="7" style="3" customWidth="1"/>
    <col min="15364" max="15368" width="2.6640625" style="3"/>
    <col min="15369" max="15369" width="4.109375" style="3" customWidth="1"/>
    <col min="15370" max="15371" width="2.6640625" style="3"/>
    <col min="15372" max="15372" width="4.109375" style="3" customWidth="1"/>
    <col min="15373" max="15373" width="2.6640625" style="3"/>
    <col min="15374" max="15374" width="10.33203125" style="3" customWidth="1"/>
    <col min="15375" max="15375" width="4.88671875" style="3" customWidth="1"/>
    <col min="15376" max="15376" width="14.33203125" style="3" customWidth="1"/>
    <col min="15377" max="15377" width="2.6640625" style="3"/>
    <col min="15378" max="15378" width="21.44140625" style="3" customWidth="1"/>
    <col min="15379" max="15379" width="8.44140625" style="3" customWidth="1"/>
    <col min="15380" max="15380" width="16.6640625" style="3" customWidth="1"/>
    <col min="15381" max="15381" width="16.5546875" style="3" customWidth="1"/>
    <col min="15382" max="15382" width="5.5546875" style="3" customWidth="1"/>
    <col min="15383" max="15383" width="19.88671875" style="3" customWidth="1"/>
    <col min="15384" max="15384" width="8.109375" style="3" customWidth="1"/>
    <col min="15385" max="15385" width="22.6640625" style="3" customWidth="1"/>
    <col min="15386" max="15386" width="8.109375" style="3" customWidth="1"/>
    <col min="15387" max="15387" width="3.5546875" style="3" customWidth="1"/>
    <col min="15388" max="15388" width="14.88671875" style="3" customWidth="1"/>
    <col min="15389" max="15389" width="11.5546875" style="3" customWidth="1"/>
    <col min="15390" max="15390" width="7.109375" style="3" customWidth="1"/>
    <col min="15391" max="15391" width="13.6640625" style="3" customWidth="1"/>
    <col min="15392" max="15392" width="9.88671875" style="3" bestFit="1" customWidth="1"/>
    <col min="15393" max="15395" width="2.6640625" style="3"/>
    <col min="15396" max="15396" width="8.33203125" style="3" bestFit="1" customWidth="1"/>
    <col min="15397" max="15397" width="2.6640625" style="3"/>
    <col min="15398" max="15398" width="7.88671875" style="3" bestFit="1" customWidth="1"/>
    <col min="15399" max="15399" width="3.88671875" style="3" bestFit="1" customWidth="1"/>
    <col min="15400" max="15616" width="2.6640625" style="3"/>
    <col min="15617" max="15617" width="6.109375" style="3" customWidth="1"/>
    <col min="15618" max="15618" width="2.6640625" style="3"/>
    <col min="15619" max="15619" width="7" style="3" customWidth="1"/>
    <col min="15620" max="15624" width="2.6640625" style="3"/>
    <col min="15625" max="15625" width="4.109375" style="3" customWidth="1"/>
    <col min="15626" max="15627" width="2.6640625" style="3"/>
    <col min="15628" max="15628" width="4.109375" style="3" customWidth="1"/>
    <col min="15629" max="15629" width="2.6640625" style="3"/>
    <col min="15630" max="15630" width="10.33203125" style="3" customWidth="1"/>
    <col min="15631" max="15631" width="4.88671875" style="3" customWidth="1"/>
    <col min="15632" max="15632" width="14.33203125" style="3" customWidth="1"/>
    <col min="15633" max="15633" width="2.6640625" style="3"/>
    <col min="15634" max="15634" width="21.44140625" style="3" customWidth="1"/>
    <col min="15635" max="15635" width="8.44140625" style="3" customWidth="1"/>
    <col min="15636" max="15636" width="16.6640625" style="3" customWidth="1"/>
    <col min="15637" max="15637" width="16.5546875" style="3" customWidth="1"/>
    <col min="15638" max="15638" width="5.5546875" style="3" customWidth="1"/>
    <col min="15639" max="15639" width="19.88671875" style="3" customWidth="1"/>
    <col min="15640" max="15640" width="8.109375" style="3" customWidth="1"/>
    <col min="15641" max="15641" width="22.6640625" style="3" customWidth="1"/>
    <col min="15642" max="15642" width="8.109375" style="3" customWidth="1"/>
    <col min="15643" max="15643" width="3.5546875" style="3" customWidth="1"/>
    <col min="15644" max="15644" width="14.88671875" style="3" customWidth="1"/>
    <col min="15645" max="15645" width="11.5546875" style="3" customWidth="1"/>
    <col min="15646" max="15646" width="7.109375" style="3" customWidth="1"/>
    <col min="15647" max="15647" width="13.6640625" style="3" customWidth="1"/>
    <col min="15648" max="15648" width="9.88671875" style="3" bestFit="1" customWidth="1"/>
    <col min="15649" max="15651" width="2.6640625" style="3"/>
    <col min="15652" max="15652" width="8.33203125" style="3" bestFit="1" customWidth="1"/>
    <col min="15653" max="15653" width="2.6640625" style="3"/>
    <col min="15654" max="15654" width="7.88671875" style="3" bestFit="1" customWidth="1"/>
    <col min="15655" max="15655" width="3.88671875" style="3" bestFit="1" customWidth="1"/>
    <col min="15656" max="15872" width="2.6640625" style="3"/>
    <col min="15873" max="15873" width="6.109375" style="3" customWidth="1"/>
    <col min="15874" max="15874" width="2.6640625" style="3"/>
    <col min="15875" max="15875" width="7" style="3" customWidth="1"/>
    <col min="15876" max="15880" width="2.6640625" style="3"/>
    <col min="15881" max="15881" width="4.109375" style="3" customWidth="1"/>
    <col min="15882" max="15883" width="2.6640625" style="3"/>
    <col min="15884" max="15884" width="4.109375" style="3" customWidth="1"/>
    <col min="15885" max="15885" width="2.6640625" style="3"/>
    <col min="15886" max="15886" width="10.33203125" style="3" customWidth="1"/>
    <col min="15887" max="15887" width="4.88671875" style="3" customWidth="1"/>
    <col min="15888" max="15888" width="14.33203125" style="3" customWidth="1"/>
    <col min="15889" max="15889" width="2.6640625" style="3"/>
    <col min="15890" max="15890" width="21.44140625" style="3" customWidth="1"/>
    <col min="15891" max="15891" width="8.44140625" style="3" customWidth="1"/>
    <col min="15892" max="15892" width="16.6640625" style="3" customWidth="1"/>
    <col min="15893" max="15893" width="16.5546875" style="3" customWidth="1"/>
    <col min="15894" max="15894" width="5.5546875" style="3" customWidth="1"/>
    <col min="15895" max="15895" width="19.88671875" style="3" customWidth="1"/>
    <col min="15896" max="15896" width="8.109375" style="3" customWidth="1"/>
    <col min="15897" max="15897" width="22.6640625" style="3" customWidth="1"/>
    <col min="15898" max="15898" width="8.109375" style="3" customWidth="1"/>
    <col min="15899" max="15899" width="3.5546875" style="3" customWidth="1"/>
    <col min="15900" max="15900" width="14.88671875" style="3" customWidth="1"/>
    <col min="15901" max="15901" width="11.5546875" style="3" customWidth="1"/>
    <col min="15902" max="15902" width="7.109375" style="3" customWidth="1"/>
    <col min="15903" max="15903" width="13.6640625" style="3" customWidth="1"/>
    <col min="15904" max="15904" width="9.88671875" style="3" bestFit="1" customWidth="1"/>
    <col min="15905" max="15907" width="2.6640625" style="3"/>
    <col min="15908" max="15908" width="8.33203125" style="3" bestFit="1" customWidth="1"/>
    <col min="15909" max="15909" width="2.6640625" style="3"/>
    <col min="15910" max="15910" width="7.88671875" style="3" bestFit="1" customWidth="1"/>
    <col min="15911" max="15911" width="3.88671875" style="3" bestFit="1" customWidth="1"/>
    <col min="15912" max="16128" width="2.6640625" style="3"/>
    <col min="16129" max="16129" width="6.109375" style="3" customWidth="1"/>
    <col min="16130" max="16130" width="2.6640625" style="3"/>
    <col min="16131" max="16131" width="7" style="3" customWidth="1"/>
    <col min="16132" max="16136" width="2.6640625" style="3"/>
    <col min="16137" max="16137" width="4.109375" style="3" customWidth="1"/>
    <col min="16138" max="16139" width="2.6640625" style="3"/>
    <col min="16140" max="16140" width="4.109375" style="3" customWidth="1"/>
    <col min="16141" max="16141" width="2.6640625" style="3"/>
    <col min="16142" max="16142" width="10.33203125" style="3" customWidth="1"/>
    <col min="16143" max="16143" width="4.88671875" style="3" customWidth="1"/>
    <col min="16144" max="16144" width="14.33203125" style="3" customWidth="1"/>
    <col min="16145" max="16145" width="2.6640625" style="3"/>
    <col min="16146" max="16146" width="21.44140625" style="3" customWidth="1"/>
    <col min="16147" max="16147" width="8.44140625" style="3" customWidth="1"/>
    <col min="16148" max="16148" width="16.6640625" style="3" customWidth="1"/>
    <col min="16149" max="16149" width="16.5546875" style="3" customWidth="1"/>
    <col min="16150" max="16150" width="5.5546875" style="3" customWidth="1"/>
    <col min="16151" max="16151" width="19.88671875" style="3" customWidth="1"/>
    <col min="16152" max="16152" width="8.109375" style="3" customWidth="1"/>
    <col min="16153" max="16153" width="22.6640625" style="3" customWidth="1"/>
    <col min="16154" max="16154" width="8.109375" style="3" customWidth="1"/>
    <col min="16155" max="16155" width="3.5546875" style="3" customWidth="1"/>
    <col min="16156" max="16156" width="14.88671875" style="3" customWidth="1"/>
    <col min="16157" max="16157" width="11.5546875" style="3" customWidth="1"/>
    <col min="16158" max="16158" width="7.109375" style="3" customWidth="1"/>
    <col min="16159" max="16159" width="13.6640625" style="3" customWidth="1"/>
    <col min="16160" max="16160" width="9.88671875" style="3" bestFit="1" customWidth="1"/>
    <col min="16161" max="16163" width="2.6640625" style="3"/>
    <col min="16164" max="16164" width="8.33203125" style="3" bestFit="1" customWidth="1"/>
    <col min="16165" max="16165" width="2.6640625" style="3"/>
    <col min="16166" max="16166" width="7.88671875" style="3" bestFit="1" customWidth="1"/>
    <col min="16167" max="16167" width="3.88671875" style="3" bestFit="1" customWidth="1"/>
    <col min="16168" max="16384" width="2.6640625" style="3"/>
  </cols>
  <sheetData>
    <row r="1" spans="1:36" ht="19.5" customHeight="1" x14ac:dyDescent="0.3">
      <c r="A1" s="164"/>
      <c r="B1" s="165"/>
      <c r="C1" s="165"/>
      <c r="D1" s="165"/>
      <c r="E1" s="165"/>
      <c r="F1" s="165"/>
      <c r="G1" s="165"/>
      <c r="H1" s="165"/>
      <c r="I1" s="165"/>
      <c r="J1" s="165"/>
      <c r="K1" s="166"/>
      <c r="L1" s="173" t="s">
        <v>5</v>
      </c>
      <c r="M1" s="174"/>
      <c r="N1" s="174"/>
      <c r="O1" s="174"/>
      <c r="P1" s="174"/>
      <c r="Q1" s="174"/>
      <c r="R1" s="174"/>
      <c r="S1" s="174"/>
      <c r="T1" s="175"/>
      <c r="U1" s="173" t="s">
        <v>6</v>
      </c>
      <c r="V1" s="174"/>
      <c r="W1" s="174"/>
      <c r="X1" s="181" t="s">
        <v>59</v>
      </c>
      <c r="Y1" s="181"/>
      <c r="Z1" s="10"/>
      <c r="AA1" s="10"/>
      <c r="AB1" s="10"/>
      <c r="AC1" s="10"/>
      <c r="AD1" s="10"/>
      <c r="AE1" s="11"/>
    </row>
    <row r="2" spans="1:36" ht="19.5" customHeight="1" x14ac:dyDescent="0.3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9"/>
      <c r="L2" s="176"/>
      <c r="M2" s="177"/>
      <c r="N2" s="177"/>
      <c r="O2" s="177"/>
      <c r="P2" s="177"/>
      <c r="Q2" s="177"/>
      <c r="R2" s="177"/>
      <c r="S2" s="177"/>
      <c r="T2" s="178"/>
      <c r="U2" s="179"/>
      <c r="V2" s="180"/>
      <c r="W2" s="180"/>
      <c r="X2" s="182"/>
      <c r="Y2" s="182"/>
      <c r="Z2" s="12"/>
      <c r="AA2" s="12"/>
      <c r="AB2" s="12"/>
      <c r="AC2" s="12"/>
      <c r="AD2" s="12"/>
      <c r="AE2" s="13"/>
    </row>
    <row r="3" spans="1:36" ht="19.5" customHeight="1" x14ac:dyDescent="0.3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9"/>
      <c r="L3" s="176" t="s">
        <v>7</v>
      </c>
      <c r="M3" s="177"/>
      <c r="N3" s="177"/>
      <c r="O3" s="177"/>
      <c r="P3" s="177"/>
      <c r="Q3" s="177"/>
      <c r="R3" s="177"/>
      <c r="S3" s="177"/>
      <c r="T3" s="178"/>
      <c r="U3" s="157" t="s">
        <v>8</v>
      </c>
      <c r="V3" s="158"/>
      <c r="W3" s="158"/>
      <c r="X3" s="159" t="s">
        <v>58</v>
      </c>
      <c r="Y3" s="159"/>
      <c r="Z3" s="155"/>
      <c r="AA3" s="155"/>
      <c r="AB3" s="155"/>
      <c r="AC3" s="155"/>
      <c r="AD3" s="155"/>
      <c r="AE3" s="156"/>
    </row>
    <row r="4" spans="1:36" ht="19.5" customHeight="1" x14ac:dyDescent="0.3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9"/>
      <c r="L4" s="176"/>
      <c r="M4" s="177"/>
      <c r="N4" s="177"/>
      <c r="O4" s="177"/>
      <c r="P4" s="177"/>
      <c r="Q4" s="177"/>
      <c r="R4" s="177"/>
      <c r="S4" s="177"/>
      <c r="T4" s="178"/>
      <c r="U4" s="157" t="s">
        <v>44</v>
      </c>
      <c r="V4" s="158"/>
      <c r="W4" s="158"/>
      <c r="X4" s="159" t="s">
        <v>90</v>
      </c>
      <c r="Y4" s="159"/>
      <c r="Z4" s="155"/>
      <c r="AA4" s="155"/>
      <c r="AB4" s="155"/>
      <c r="AC4" s="155"/>
      <c r="AD4" s="155"/>
      <c r="AE4" s="156"/>
    </row>
    <row r="5" spans="1:36" ht="19.5" customHeight="1" thickBot="1" x14ac:dyDescent="0.35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2"/>
      <c r="L5" s="183"/>
      <c r="M5" s="184"/>
      <c r="N5" s="184"/>
      <c r="O5" s="184"/>
      <c r="P5" s="184"/>
      <c r="Q5" s="184"/>
      <c r="R5" s="184"/>
      <c r="S5" s="184"/>
      <c r="T5" s="185"/>
      <c r="U5" s="160"/>
      <c r="V5" s="161"/>
      <c r="W5" s="161"/>
      <c r="X5" s="161"/>
      <c r="Y5" s="161"/>
      <c r="Z5" s="162"/>
      <c r="AA5" s="162"/>
      <c r="AB5" s="162"/>
      <c r="AC5" s="162"/>
      <c r="AD5" s="162"/>
      <c r="AE5" s="163"/>
    </row>
    <row r="6" spans="1:36" ht="24.75" customHeight="1" x14ac:dyDescent="0.3">
      <c r="A6" s="190" t="s">
        <v>9</v>
      </c>
      <c r="B6" s="191"/>
      <c r="C6" s="191"/>
      <c r="D6" s="191"/>
      <c r="E6" s="191"/>
      <c r="F6" s="191"/>
      <c r="G6" s="192" t="s">
        <v>92</v>
      </c>
      <c r="H6" s="192"/>
      <c r="I6" s="192"/>
      <c r="J6" s="192"/>
      <c r="K6" s="192"/>
      <c r="L6" s="192"/>
      <c r="M6" s="192"/>
      <c r="N6" s="192"/>
      <c r="O6" s="192"/>
      <c r="P6" s="192"/>
      <c r="Q6" s="191" t="s">
        <v>10</v>
      </c>
      <c r="R6" s="191"/>
      <c r="S6" s="191"/>
      <c r="T6" s="193" t="s">
        <v>56</v>
      </c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4"/>
    </row>
    <row r="7" spans="1:36" ht="24.75" customHeight="1" x14ac:dyDescent="0.3">
      <c r="A7" s="195" t="s">
        <v>11</v>
      </c>
      <c r="B7" s="177"/>
      <c r="C7" s="177"/>
      <c r="D7" s="196" t="s">
        <v>12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77" t="s">
        <v>13</v>
      </c>
      <c r="R7" s="177"/>
      <c r="S7" s="177"/>
      <c r="T7" s="177"/>
      <c r="U7" s="177"/>
      <c r="V7" s="197" t="s">
        <v>71</v>
      </c>
      <c r="W7" s="198"/>
      <c r="X7" s="198"/>
      <c r="Y7" s="198"/>
      <c r="Z7" s="198"/>
      <c r="AA7" s="198"/>
      <c r="AB7" s="198"/>
      <c r="AC7" s="198"/>
      <c r="AD7" s="198"/>
      <c r="AE7" s="198"/>
    </row>
    <row r="8" spans="1:36" ht="24.75" customHeight="1" x14ac:dyDescent="0.3">
      <c r="A8" s="186" t="s">
        <v>14</v>
      </c>
      <c r="B8" s="158"/>
      <c r="C8" s="158"/>
      <c r="D8" s="187" t="s">
        <v>60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58" t="s">
        <v>15</v>
      </c>
      <c r="R8" s="158"/>
      <c r="S8" s="158"/>
      <c r="T8" s="158"/>
      <c r="U8" s="158"/>
      <c r="V8" s="188">
        <v>100000000000</v>
      </c>
      <c r="W8" s="188"/>
      <c r="X8" s="188"/>
      <c r="Y8" s="188"/>
      <c r="Z8" s="188" t="s">
        <v>45</v>
      </c>
      <c r="AA8" s="188"/>
      <c r="AB8" s="188"/>
      <c r="AC8" s="189"/>
      <c r="AD8" s="189"/>
      <c r="AE8" s="189"/>
    </row>
    <row r="9" spans="1:36" ht="24.75" customHeight="1" thickBot="1" x14ac:dyDescent="0.35">
      <c r="A9" s="199" t="s">
        <v>16</v>
      </c>
      <c r="B9" s="200"/>
      <c r="C9" s="201"/>
      <c r="D9" s="202" t="s">
        <v>48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3" t="s">
        <v>17</v>
      </c>
      <c r="R9" s="203"/>
      <c r="S9" s="203"/>
      <c r="T9" s="203"/>
      <c r="U9" s="203"/>
      <c r="V9" s="203"/>
      <c r="W9" s="203"/>
      <c r="X9" s="203"/>
      <c r="Y9" s="9" t="s">
        <v>91</v>
      </c>
      <c r="Z9" s="204"/>
      <c r="AA9" s="204"/>
      <c r="AB9" s="204"/>
      <c r="AC9" s="204"/>
      <c r="AD9" s="204"/>
      <c r="AE9" s="205"/>
    </row>
    <row r="10" spans="1:36" ht="33" customHeight="1" x14ac:dyDescent="0.3">
      <c r="A10" s="206" t="s">
        <v>18</v>
      </c>
      <c r="B10" s="206"/>
      <c r="C10" s="175" t="s">
        <v>19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15" t="s">
        <v>0</v>
      </c>
      <c r="Q10" s="208" t="s">
        <v>20</v>
      </c>
      <c r="R10" s="209"/>
      <c r="S10" s="210" t="s">
        <v>21</v>
      </c>
      <c r="T10" s="211"/>
      <c r="U10" s="208" t="s">
        <v>22</v>
      </c>
      <c r="V10" s="209"/>
      <c r="W10" s="208" t="s">
        <v>23</v>
      </c>
      <c r="X10" s="209"/>
      <c r="Y10" s="16" t="s">
        <v>24</v>
      </c>
      <c r="Z10" s="173" t="s">
        <v>25</v>
      </c>
      <c r="AA10" s="174"/>
      <c r="AB10" s="175"/>
      <c r="AC10" s="208" t="s">
        <v>26</v>
      </c>
      <c r="AD10" s="212"/>
      <c r="AE10" s="213"/>
    </row>
    <row r="11" spans="1:36" ht="25.5" customHeight="1" x14ac:dyDescent="0.3">
      <c r="A11" s="214">
        <v>1</v>
      </c>
      <c r="B11" s="214"/>
      <c r="C11" s="215" t="s">
        <v>62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18" t="s">
        <v>61</v>
      </c>
      <c r="Q11" s="216">
        <f>'خلاصه متره '!C14</f>
        <v>1461.5199999999998</v>
      </c>
      <c r="R11" s="216"/>
      <c r="S11" s="216">
        <f>'خلاصه متره '!C13</f>
        <v>76</v>
      </c>
      <c r="T11" s="216"/>
      <c r="U11" s="216">
        <f t="shared" ref="U11:U17" si="0">S11+Q11</f>
        <v>1537.5199999999998</v>
      </c>
      <c r="V11" s="216"/>
      <c r="W11" s="217">
        <v>19000000</v>
      </c>
      <c r="X11" s="217"/>
      <c r="Y11" s="19">
        <f t="shared" ref="Y11:Y19" si="1">S11*W11</f>
        <v>1444000000</v>
      </c>
      <c r="Z11" s="217">
        <f t="shared" ref="Z11:Z17" si="2">W11*Q11</f>
        <v>27768879999.999996</v>
      </c>
      <c r="AA11" s="217"/>
      <c r="AB11" s="217"/>
      <c r="AC11" s="217">
        <f t="shared" ref="AC11:AC17" si="3">Z11+Y11</f>
        <v>29212879999.999996</v>
      </c>
      <c r="AD11" s="217"/>
      <c r="AE11" s="217"/>
      <c r="AJ11" s="4"/>
    </row>
    <row r="12" spans="1:36" ht="25.5" customHeight="1" x14ac:dyDescent="0.3">
      <c r="A12" s="214">
        <v>2</v>
      </c>
      <c r="B12" s="214"/>
      <c r="C12" s="215" t="s">
        <v>68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18" t="s">
        <v>61</v>
      </c>
      <c r="Q12" s="216">
        <f>'خلاصه متره '!E14</f>
        <v>1492.66</v>
      </c>
      <c r="R12" s="216"/>
      <c r="S12" s="216">
        <f>'خلاصه متره '!E13</f>
        <v>33</v>
      </c>
      <c r="T12" s="216"/>
      <c r="U12" s="216">
        <f t="shared" si="0"/>
        <v>1525.66</v>
      </c>
      <c r="V12" s="216"/>
      <c r="W12" s="217">
        <v>4500000</v>
      </c>
      <c r="X12" s="217"/>
      <c r="Y12" s="19">
        <f t="shared" si="1"/>
        <v>148500000</v>
      </c>
      <c r="Z12" s="217">
        <f t="shared" si="2"/>
        <v>6716970000</v>
      </c>
      <c r="AA12" s="217"/>
      <c r="AB12" s="217"/>
      <c r="AC12" s="217">
        <f t="shared" si="3"/>
        <v>6865470000</v>
      </c>
      <c r="AD12" s="217"/>
      <c r="AE12" s="217"/>
      <c r="AJ12" s="4"/>
    </row>
    <row r="13" spans="1:36" s="5" customFormat="1" ht="25.5" customHeight="1" x14ac:dyDescent="0.3">
      <c r="A13" s="214">
        <v>3</v>
      </c>
      <c r="B13" s="214"/>
      <c r="C13" s="215" t="s">
        <v>69</v>
      </c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18" t="s">
        <v>61</v>
      </c>
      <c r="Q13" s="216">
        <f>'خلاصه متره '!G14</f>
        <v>113</v>
      </c>
      <c r="R13" s="216"/>
      <c r="S13" s="216">
        <f>'[1]خلاصه متره'!G11</f>
        <v>0</v>
      </c>
      <c r="T13" s="216"/>
      <c r="U13" s="216">
        <f t="shared" si="0"/>
        <v>113</v>
      </c>
      <c r="V13" s="216"/>
      <c r="W13" s="217">
        <v>6500000</v>
      </c>
      <c r="X13" s="217"/>
      <c r="Y13" s="19">
        <f t="shared" si="1"/>
        <v>0</v>
      </c>
      <c r="Z13" s="217">
        <f t="shared" si="2"/>
        <v>734500000</v>
      </c>
      <c r="AA13" s="217"/>
      <c r="AB13" s="217"/>
      <c r="AC13" s="217">
        <f t="shared" si="3"/>
        <v>734500000</v>
      </c>
      <c r="AD13" s="217"/>
      <c r="AE13" s="217"/>
      <c r="AJ13" s="6"/>
    </row>
    <row r="14" spans="1:36" s="5" customFormat="1" ht="25.5" customHeight="1" x14ac:dyDescent="0.3">
      <c r="A14" s="214">
        <v>4</v>
      </c>
      <c r="B14" s="214"/>
      <c r="C14" s="215" t="s">
        <v>70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18" t="s">
        <v>61</v>
      </c>
      <c r="Q14" s="216">
        <f>'خلاصه متره '!I14</f>
        <v>2177.73</v>
      </c>
      <c r="R14" s="216"/>
      <c r="S14" s="216">
        <f>'خلاصه متره '!I13</f>
        <v>138.5</v>
      </c>
      <c r="T14" s="216"/>
      <c r="U14" s="216">
        <f t="shared" si="0"/>
        <v>2316.23</v>
      </c>
      <c r="V14" s="216"/>
      <c r="W14" s="217">
        <v>10000000</v>
      </c>
      <c r="X14" s="217"/>
      <c r="Y14" s="19">
        <f t="shared" si="1"/>
        <v>1385000000</v>
      </c>
      <c r="Z14" s="217">
        <f t="shared" si="2"/>
        <v>21777300000</v>
      </c>
      <c r="AA14" s="217"/>
      <c r="AB14" s="217"/>
      <c r="AC14" s="217">
        <f t="shared" si="3"/>
        <v>23162300000</v>
      </c>
      <c r="AD14" s="217"/>
      <c r="AE14" s="217"/>
      <c r="AJ14" s="6"/>
    </row>
    <row r="15" spans="1:36" s="5" customFormat="1" ht="25.5" customHeight="1" x14ac:dyDescent="0.3">
      <c r="A15" s="214">
        <v>5</v>
      </c>
      <c r="B15" s="214"/>
      <c r="C15" s="215" t="s">
        <v>86</v>
      </c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18" t="s">
        <v>61</v>
      </c>
      <c r="Q15" s="216">
        <f>'خلاصه متره '!K14</f>
        <v>1772.95</v>
      </c>
      <c r="R15" s="216"/>
      <c r="S15" s="218">
        <f>'خلاصه متره '!K13</f>
        <v>91.5</v>
      </c>
      <c r="T15" s="219"/>
      <c r="U15" s="216">
        <f t="shared" si="0"/>
        <v>1864.45</v>
      </c>
      <c r="V15" s="216"/>
      <c r="W15" s="217">
        <v>2500000</v>
      </c>
      <c r="X15" s="217"/>
      <c r="Y15" s="19">
        <f t="shared" si="1"/>
        <v>228750000</v>
      </c>
      <c r="Z15" s="217">
        <f t="shared" si="2"/>
        <v>4432375000</v>
      </c>
      <c r="AA15" s="217"/>
      <c r="AB15" s="217"/>
      <c r="AC15" s="217">
        <f t="shared" si="3"/>
        <v>4661125000</v>
      </c>
      <c r="AD15" s="217"/>
      <c r="AE15" s="217"/>
      <c r="AJ15" s="6"/>
    </row>
    <row r="16" spans="1:36" ht="25.5" customHeight="1" x14ac:dyDescent="0.3">
      <c r="A16" s="214">
        <v>6</v>
      </c>
      <c r="B16" s="214"/>
      <c r="C16" s="215" t="s">
        <v>72</v>
      </c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18" t="s">
        <v>61</v>
      </c>
      <c r="Q16" s="216">
        <f>'خلاصه متره '!M14</f>
        <v>5153.8900000000003</v>
      </c>
      <c r="R16" s="216"/>
      <c r="S16" s="216">
        <f>'خلاصه متره '!M13</f>
        <v>303</v>
      </c>
      <c r="T16" s="216"/>
      <c r="U16" s="216">
        <f t="shared" si="0"/>
        <v>5456.89</v>
      </c>
      <c r="V16" s="216"/>
      <c r="W16" s="217">
        <v>9000000</v>
      </c>
      <c r="X16" s="217"/>
      <c r="Y16" s="19">
        <f t="shared" si="1"/>
        <v>2727000000</v>
      </c>
      <c r="Z16" s="217">
        <f t="shared" si="2"/>
        <v>46385010000</v>
      </c>
      <c r="AA16" s="217"/>
      <c r="AB16" s="217"/>
      <c r="AC16" s="217">
        <f t="shared" si="3"/>
        <v>49112010000</v>
      </c>
      <c r="AD16" s="217"/>
      <c r="AE16" s="217"/>
      <c r="AF16" s="7"/>
    </row>
    <row r="17" spans="1:36" ht="25.5" customHeight="1" x14ac:dyDescent="0.3">
      <c r="A17" s="214">
        <v>7</v>
      </c>
      <c r="B17" s="214"/>
      <c r="C17" s="215" t="s">
        <v>73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18" t="s">
        <v>61</v>
      </c>
      <c r="Q17" s="216">
        <f>'خلاصه متره '!O14</f>
        <v>1210.58</v>
      </c>
      <c r="R17" s="216"/>
      <c r="S17" s="216">
        <f>'خلاصه متره '!O13</f>
        <v>55</v>
      </c>
      <c r="T17" s="216"/>
      <c r="U17" s="216">
        <f t="shared" si="0"/>
        <v>1265.58</v>
      </c>
      <c r="V17" s="216"/>
      <c r="W17" s="217">
        <v>18500000</v>
      </c>
      <c r="X17" s="217"/>
      <c r="Y17" s="19">
        <f t="shared" si="1"/>
        <v>1017500000</v>
      </c>
      <c r="Z17" s="217">
        <f t="shared" si="2"/>
        <v>22395730000</v>
      </c>
      <c r="AA17" s="217"/>
      <c r="AB17" s="217"/>
      <c r="AC17" s="217">
        <f t="shared" si="3"/>
        <v>23413230000</v>
      </c>
      <c r="AD17" s="217"/>
      <c r="AE17" s="217"/>
    </row>
    <row r="18" spans="1:36" ht="25.5" customHeight="1" x14ac:dyDescent="0.3">
      <c r="A18" s="214">
        <v>8</v>
      </c>
      <c r="B18" s="214"/>
      <c r="C18" s="215" t="s">
        <v>79</v>
      </c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18" t="s">
        <v>61</v>
      </c>
      <c r="Q18" s="216">
        <f>'خلاصه متره '!Q14</f>
        <v>699.03</v>
      </c>
      <c r="R18" s="216"/>
      <c r="S18" s="216">
        <f>'خلاصه متره '!Q13</f>
        <v>105</v>
      </c>
      <c r="T18" s="216"/>
      <c r="U18" s="216">
        <f t="shared" ref="U18" si="4">S18+Q18</f>
        <v>804.03</v>
      </c>
      <c r="V18" s="216"/>
      <c r="W18" s="217">
        <v>2250000</v>
      </c>
      <c r="X18" s="217"/>
      <c r="Y18" s="19">
        <f t="shared" si="1"/>
        <v>236250000</v>
      </c>
      <c r="Z18" s="217">
        <f t="shared" ref="Z18" si="5">W18*Q18</f>
        <v>1572817500</v>
      </c>
      <c r="AA18" s="217"/>
      <c r="AB18" s="217"/>
      <c r="AC18" s="217">
        <f t="shared" ref="AC18" si="6">Z18+Y18</f>
        <v>1809067500</v>
      </c>
      <c r="AD18" s="217"/>
      <c r="AE18" s="217"/>
    </row>
    <row r="19" spans="1:36" ht="25.5" customHeight="1" x14ac:dyDescent="0.3">
      <c r="A19" s="214">
        <v>13</v>
      </c>
      <c r="B19" s="214"/>
      <c r="C19" s="215" t="s">
        <v>85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18" t="s">
        <v>61</v>
      </c>
      <c r="Q19" s="220">
        <f>'خلاصه متره '!S14</f>
        <v>83.58</v>
      </c>
      <c r="R19" s="206"/>
      <c r="S19" s="216">
        <f>'خلاصه متره '!S13</f>
        <v>20</v>
      </c>
      <c r="T19" s="216"/>
      <c r="U19" s="216">
        <f t="shared" ref="U19" si="7">S19+Q19</f>
        <v>103.58</v>
      </c>
      <c r="V19" s="216"/>
      <c r="W19" s="221">
        <v>1300000</v>
      </c>
      <c r="X19" s="221"/>
      <c r="Y19" s="19">
        <f t="shared" si="1"/>
        <v>26000000</v>
      </c>
      <c r="Z19" s="217">
        <f t="shared" ref="Z19" si="8">W19*Q19</f>
        <v>108654000</v>
      </c>
      <c r="AA19" s="217"/>
      <c r="AB19" s="217"/>
      <c r="AC19" s="217">
        <f t="shared" ref="AC19" si="9">Z19+Y19</f>
        <v>134654000</v>
      </c>
      <c r="AD19" s="217"/>
      <c r="AE19" s="217"/>
      <c r="AJ19" s="4"/>
    </row>
    <row r="20" spans="1:36" ht="25.5" customHeight="1" thickBot="1" x14ac:dyDescent="0.35">
      <c r="A20" s="230" t="s">
        <v>27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5"/>
      <c r="Y20" s="17">
        <f>SUM(Y11:Y19)</f>
        <v>7213000000</v>
      </c>
      <c r="Z20" s="231">
        <f>SUM(Z11:AB19)</f>
        <v>131892236500</v>
      </c>
      <c r="AA20" s="232"/>
      <c r="AB20" s="233"/>
      <c r="AC20" s="231">
        <f>SUM(AC11:AE19)</f>
        <v>139105236500</v>
      </c>
      <c r="AD20" s="234"/>
      <c r="AE20" s="235"/>
    </row>
    <row r="21" spans="1:36" ht="27" customHeight="1" x14ac:dyDescent="0.3">
      <c r="A21" s="190" t="s">
        <v>28</v>
      </c>
      <c r="B21" s="191"/>
      <c r="C21" s="191"/>
      <c r="D21" s="191"/>
      <c r="E21" s="191"/>
      <c r="F21" s="191"/>
      <c r="G21" s="191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236"/>
      <c r="Z21" s="237">
        <f>AC20</f>
        <v>139105236500</v>
      </c>
      <c r="AA21" s="238"/>
      <c r="AB21" s="238"/>
      <c r="AC21" s="238"/>
      <c r="AD21" s="238"/>
      <c r="AE21" s="239"/>
    </row>
    <row r="22" spans="1:36" ht="30.75" customHeight="1" x14ac:dyDescent="0.3">
      <c r="A22" s="199" t="s">
        <v>29</v>
      </c>
      <c r="B22" s="200"/>
      <c r="C22" s="200"/>
      <c r="D22" s="200"/>
      <c r="E22" s="200"/>
      <c r="F22" s="200"/>
      <c r="G22" s="200"/>
      <c r="H22" s="200"/>
      <c r="I22" s="200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222">
        <f>Z20</f>
        <v>131892236500</v>
      </c>
      <c r="AA22" s="223"/>
      <c r="AB22" s="223"/>
      <c r="AC22" s="223"/>
      <c r="AD22" s="223"/>
      <c r="AE22" s="224"/>
    </row>
    <row r="23" spans="1:36" ht="33" customHeight="1" thickBot="1" x14ac:dyDescent="0.35">
      <c r="A23" s="225" t="s">
        <v>30</v>
      </c>
      <c r="B23" s="226"/>
      <c r="C23" s="226"/>
      <c r="D23" s="226"/>
      <c r="E23" s="226"/>
      <c r="F23" s="226"/>
      <c r="G23" s="226"/>
      <c r="H23" s="226"/>
      <c r="I23" s="226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227">
        <f>Z21-Z22</f>
        <v>7213000000</v>
      </c>
      <c r="AA23" s="228"/>
      <c r="AB23" s="228"/>
      <c r="AC23" s="228"/>
      <c r="AD23" s="228"/>
      <c r="AE23" s="229"/>
    </row>
    <row r="24" spans="1:36" ht="25.5" customHeight="1" thickBot="1" x14ac:dyDescent="0.35">
      <c r="A24" s="255" t="s">
        <v>31</v>
      </c>
      <c r="B24" s="241"/>
      <c r="C24" s="241"/>
      <c r="D24" s="241"/>
      <c r="E24" s="241"/>
      <c r="F24" s="241"/>
      <c r="G24" s="241"/>
      <c r="H24" s="241"/>
      <c r="I24" s="256" t="s">
        <v>32</v>
      </c>
      <c r="J24" s="257"/>
      <c r="K24" s="257"/>
      <c r="L24" s="258"/>
      <c r="M24" s="241" t="s">
        <v>33</v>
      </c>
      <c r="N24" s="241"/>
      <c r="O24" s="241"/>
      <c r="P24" s="259" t="s">
        <v>34</v>
      </c>
      <c r="Q24" s="260"/>
      <c r="R24" s="261"/>
      <c r="S24" s="259" t="s">
        <v>35</v>
      </c>
      <c r="T24" s="261"/>
      <c r="U24" s="262"/>
      <c r="V24" s="263"/>
      <c r="W24" s="263"/>
      <c r="X24" s="264"/>
      <c r="Y24" s="240"/>
      <c r="Z24" s="240"/>
      <c r="AA24" s="240"/>
      <c r="AB24" s="240"/>
      <c r="AC24" s="241"/>
      <c r="AD24" s="241"/>
      <c r="AE24" s="242"/>
    </row>
    <row r="25" spans="1:36" ht="24" customHeight="1" x14ac:dyDescent="0.3">
      <c r="A25" s="243" t="s">
        <v>36</v>
      </c>
      <c r="B25" s="244"/>
      <c r="C25" s="244"/>
      <c r="D25" s="244"/>
      <c r="E25" s="244"/>
      <c r="F25" s="244"/>
      <c r="G25" s="244"/>
      <c r="H25" s="244"/>
      <c r="I25" s="245">
        <v>0.1</v>
      </c>
      <c r="J25" s="246"/>
      <c r="K25" s="246"/>
      <c r="L25" s="247"/>
      <c r="M25" s="248" t="s">
        <v>37</v>
      </c>
      <c r="N25" s="244"/>
      <c r="O25" s="244"/>
      <c r="P25" s="245" t="s">
        <v>37</v>
      </c>
      <c r="Q25" s="246"/>
      <c r="R25" s="247"/>
      <c r="S25" s="249" t="s">
        <v>37</v>
      </c>
      <c r="T25" s="250"/>
      <c r="U25" s="251" t="s">
        <v>37</v>
      </c>
      <c r="V25" s="252"/>
      <c r="W25" s="252"/>
      <c r="X25" s="253"/>
      <c r="Y25" s="245" t="s">
        <v>37</v>
      </c>
      <c r="Z25" s="246"/>
      <c r="AA25" s="247"/>
      <c r="AB25" s="248" t="s">
        <v>37</v>
      </c>
      <c r="AC25" s="244"/>
      <c r="AD25" s="244"/>
      <c r="AE25" s="254"/>
    </row>
    <row r="26" spans="1:36" ht="26.25" customHeight="1" thickBot="1" x14ac:dyDescent="0.35">
      <c r="A26" s="283" t="s">
        <v>38</v>
      </c>
      <c r="B26" s="284"/>
      <c r="C26" s="284"/>
      <c r="D26" s="284"/>
      <c r="E26" s="284"/>
      <c r="F26" s="284"/>
      <c r="G26" s="284"/>
      <c r="H26" s="284"/>
      <c r="I26" s="274">
        <f>Z23*I25</f>
        <v>721300000</v>
      </c>
      <c r="J26" s="274"/>
      <c r="K26" s="274"/>
      <c r="L26" s="274"/>
      <c r="M26" s="274"/>
      <c r="N26" s="274"/>
      <c r="O26" s="274"/>
      <c r="P26" s="227"/>
      <c r="Q26" s="228"/>
      <c r="R26" s="285"/>
      <c r="S26" s="227"/>
      <c r="T26" s="285"/>
      <c r="U26" s="286"/>
      <c r="V26" s="287"/>
      <c r="W26" s="287"/>
      <c r="X26" s="288"/>
      <c r="Y26" s="273"/>
      <c r="Z26" s="273"/>
      <c r="AA26" s="273"/>
      <c r="AB26" s="274"/>
      <c r="AC26" s="274"/>
      <c r="AD26" s="274"/>
      <c r="AE26" s="275"/>
    </row>
    <row r="27" spans="1:36" ht="25.5" customHeight="1" thickBot="1" x14ac:dyDescent="0.35">
      <c r="A27" s="276" t="s">
        <v>39</v>
      </c>
      <c r="B27" s="277"/>
      <c r="C27" s="277"/>
      <c r="D27" s="277"/>
      <c r="E27" s="277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9"/>
      <c r="AA27" s="280">
        <f>ROUND(SUM(I26:AE26),0)</f>
        <v>721300000</v>
      </c>
      <c r="AB27" s="280"/>
      <c r="AC27" s="280"/>
      <c r="AD27" s="280"/>
      <c r="AE27" s="280"/>
    </row>
    <row r="28" spans="1:36" ht="30" customHeight="1" thickBot="1" x14ac:dyDescent="0.35">
      <c r="A28" s="281" t="s">
        <v>40</v>
      </c>
      <c r="B28" s="282"/>
      <c r="C28" s="282"/>
      <c r="D28" s="282"/>
      <c r="E28" s="282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9"/>
      <c r="AA28" s="280">
        <f>Z23-AA27</f>
        <v>6491700000</v>
      </c>
      <c r="AB28" s="280"/>
      <c r="AC28" s="280"/>
      <c r="AD28" s="280"/>
      <c r="AE28" s="280"/>
    </row>
    <row r="29" spans="1:36" ht="32.25" customHeight="1" x14ac:dyDescent="0.3">
      <c r="A29" s="271" t="s">
        <v>41</v>
      </c>
      <c r="B29" s="271"/>
      <c r="C29" s="271"/>
      <c r="D29" s="271"/>
      <c r="E29" s="271"/>
      <c r="F29" s="271"/>
      <c r="G29" s="271"/>
      <c r="H29" s="271"/>
      <c r="I29" s="271"/>
      <c r="J29" s="265" t="s">
        <v>47</v>
      </c>
      <c r="K29" s="266"/>
      <c r="L29" s="266"/>
      <c r="M29" s="266"/>
      <c r="N29" s="266"/>
      <c r="O29" s="266"/>
      <c r="P29" s="267"/>
      <c r="Q29" s="265" t="s">
        <v>4</v>
      </c>
      <c r="R29" s="266"/>
      <c r="S29" s="266"/>
      <c r="T29" s="266"/>
      <c r="U29" s="266"/>
      <c r="V29" s="267"/>
      <c r="W29" s="265" t="s">
        <v>49</v>
      </c>
      <c r="X29" s="266"/>
      <c r="Y29" s="267"/>
      <c r="Z29" s="265" t="s">
        <v>42</v>
      </c>
      <c r="AA29" s="266"/>
      <c r="AB29" s="267"/>
      <c r="AC29" s="265" t="s">
        <v>43</v>
      </c>
      <c r="AD29" s="266"/>
      <c r="AE29" s="267"/>
    </row>
    <row r="30" spans="1:36" s="8" customFormat="1" ht="121.5" customHeight="1" thickBot="1" x14ac:dyDescent="0.35">
      <c r="A30" s="272"/>
      <c r="B30" s="272"/>
      <c r="C30" s="272"/>
      <c r="D30" s="272"/>
      <c r="E30" s="272"/>
      <c r="F30" s="272"/>
      <c r="G30" s="272"/>
      <c r="H30" s="272"/>
      <c r="I30" s="272"/>
      <c r="J30" s="268"/>
      <c r="K30" s="269"/>
      <c r="L30" s="269"/>
      <c r="M30" s="269"/>
      <c r="N30" s="269"/>
      <c r="O30" s="269"/>
      <c r="P30" s="270"/>
      <c r="Q30" s="268"/>
      <c r="R30" s="269"/>
      <c r="S30" s="269"/>
      <c r="T30" s="269"/>
      <c r="U30" s="269"/>
      <c r="V30" s="270"/>
      <c r="W30" s="268"/>
      <c r="X30" s="269"/>
      <c r="Y30" s="270"/>
      <c r="Z30" s="268"/>
      <c r="AA30" s="269"/>
      <c r="AB30" s="270"/>
      <c r="AC30" s="268"/>
      <c r="AD30" s="269"/>
      <c r="AE30" s="270"/>
    </row>
  </sheetData>
  <mergeCells count="161">
    <mergeCell ref="AC29:AE30"/>
    <mergeCell ref="A29:I30"/>
    <mergeCell ref="J29:P30"/>
    <mergeCell ref="W29:Y30"/>
    <mergeCell ref="Z29:AB30"/>
    <mergeCell ref="Y26:AA26"/>
    <mergeCell ref="AB26:AE26"/>
    <mergeCell ref="A27:E27"/>
    <mergeCell ref="F27:Z27"/>
    <mergeCell ref="AA27:AE27"/>
    <mergeCell ref="A28:E28"/>
    <mergeCell ref="F28:Z28"/>
    <mergeCell ref="AA28:AE28"/>
    <mergeCell ref="A26:H26"/>
    <mergeCell ref="I26:L26"/>
    <mergeCell ref="M26:O26"/>
    <mergeCell ref="P26:R26"/>
    <mergeCell ref="S26:T26"/>
    <mergeCell ref="U26:X26"/>
    <mergeCell ref="Q29:V30"/>
    <mergeCell ref="Y24:AA24"/>
    <mergeCell ref="AB24:AE24"/>
    <mergeCell ref="A25:H25"/>
    <mergeCell ref="I25:L25"/>
    <mergeCell ref="M25:O25"/>
    <mergeCell ref="P25:R25"/>
    <mergeCell ref="S25:T25"/>
    <mergeCell ref="U25:X25"/>
    <mergeCell ref="Y25:AA25"/>
    <mergeCell ref="AB25:AE25"/>
    <mergeCell ref="A24:H24"/>
    <mergeCell ref="I24:L24"/>
    <mergeCell ref="M24:O24"/>
    <mergeCell ref="P24:R24"/>
    <mergeCell ref="S24:T24"/>
    <mergeCell ref="U24:X24"/>
    <mergeCell ref="A22:I22"/>
    <mergeCell ref="J22:Y22"/>
    <mergeCell ref="Z22:AE22"/>
    <mergeCell ref="A23:I23"/>
    <mergeCell ref="J23:Y23"/>
    <mergeCell ref="Z23:AE23"/>
    <mergeCell ref="A20:X20"/>
    <mergeCell ref="Z20:AB20"/>
    <mergeCell ref="AC20:AE20"/>
    <mergeCell ref="A21:G21"/>
    <mergeCell ref="H21:Y21"/>
    <mergeCell ref="Z21:AE21"/>
    <mergeCell ref="Z19:AB19"/>
    <mergeCell ref="AC19:AE19"/>
    <mergeCell ref="A19:B19"/>
    <mergeCell ref="C19:O19"/>
    <mergeCell ref="Q19:R19"/>
    <mergeCell ref="S19:T19"/>
    <mergeCell ref="U19:V19"/>
    <mergeCell ref="W19:X19"/>
    <mergeCell ref="Z17:AB17"/>
    <mergeCell ref="AC17:AE17"/>
    <mergeCell ref="A18:B18"/>
    <mergeCell ref="C18:O18"/>
    <mergeCell ref="Q18:R18"/>
    <mergeCell ref="S18:T18"/>
    <mergeCell ref="U18:V18"/>
    <mergeCell ref="W18:X18"/>
    <mergeCell ref="Z18:AB18"/>
    <mergeCell ref="AC18:AE18"/>
    <mergeCell ref="A17:B17"/>
    <mergeCell ref="C17:O17"/>
    <mergeCell ref="Q17:R17"/>
    <mergeCell ref="S17:T17"/>
    <mergeCell ref="U17:V17"/>
    <mergeCell ref="W17:X17"/>
    <mergeCell ref="Z15:AB15"/>
    <mergeCell ref="AC15:AE15"/>
    <mergeCell ref="A16:B16"/>
    <mergeCell ref="C16:O16"/>
    <mergeCell ref="Q16:R16"/>
    <mergeCell ref="S16:T16"/>
    <mergeCell ref="U16:V16"/>
    <mergeCell ref="W16:X16"/>
    <mergeCell ref="Z16:AB16"/>
    <mergeCell ref="AC16:AE16"/>
    <mergeCell ref="A15:B15"/>
    <mergeCell ref="C15:O15"/>
    <mergeCell ref="Q15:R15"/>
    <mergeCell ref="S15:T15"/>
    <mergeCell ref="U15:V15"/>
    <mergeCell ref="W15:X15"/>
    <mergeCell ref="Z13:AB13"/>
    <mergeCell ref="AC13:AE13"/>
    <mergeCell ref="A14:B14"/>
    <mergeCell ref="C14:O14"/>
    <mergeCell ref="Q14:R14"/>
    <mergeCell ref="S14:T14"/>
    <mergeCell ref="U14:V14"/>
    <mergeCell ref="W14:X14"/>
    <mergeCell ref="Z14:AB14"/>
    <mergeCell ref="AC14:AE14"/>
    <mergeCell ref="A13:B13"/>
    <mergeCell ref="C13:O13"/>
    <mergeCell ref="Q13:R13"/>
    <mergeCell ref="S13:T13"/>
    <mergeCell ref="U13:V13"/>
    <mergeCell ref="W13:X13"/>
    <mergeCell ref="A11:B11"/>
    <mergeCell ref="C11:O11"/>
    <mergeCell ref="Q11:R11"/>
    <mergeCell ref="S11:T11"/>
    <mergeCell ref="U11:V11"/>
    <mergeCell ref="W11:X11"/>
    <mergeCell ref="Z11:AB11"/>
    <mergeCell ref="AC11:AE11"/>
    <mergeCell ref="A12:B12"/>
    <mergeCell ref="C12:O12"/>
    <mergeCell ref="Q12:R12"/>
    <mergeCell ref="S12:T12"/>
    <mergeCell ref="U12:V12"/>
    <mergeCell ref="W12:X12"/>
    <mergeCell ref="Z12:AB12"/>
    <mergeCell ref="AC12:AE12"/>
    <mergeCell ref="A9:C9"/>
    <mergeCell ref="D9:P9"/>
    <mergeCell ref="Q9:X9"/>
    <mergeCell ref="Z9:AB9"/>
    <mergeCell ref="AC9:AE9"/>
    <mergeCell ref="A10:B10"/>
    <mergeCell ref="C10:O10"/>
    <mergeCell ref="Q10:R10"/>
    <mergeCell ref="S10:T10"/>
    <mergeCell ref="U10:V10"/>
    <mergeCell ref="W10:X10"/>
    <mergeCell ref="Z10:AB10"/>
    <mergeCell ref="AC10:AE10"/>
    <mergeCell ref="A8:C8"/>
    <mergeCell ref="D8:P8"/>
    <mergeCell ref="Q8:U8"/>
    <mergeCell ref="V8:Y8"/>
    <mergeCell ref="Z8:AB8"/>
    <mergeCell ref="AC8:AE8"/>
    <mergeCell ref="A6:F6"/>
    <mergeCell ref="G6:P6"/>
    <mergeCell ref="Q6:S6"/>
    <mergeCell ref="T6:AE6"/>
    <mergeCell ref="A7:C7"/>
    <mergeCell ref="D7:P7"/>
    <mergeCell ref="Q7:U7"/>
    <mergeCell ref="V7:AE7"/>
    <mergeCell ref="Z3:AE3"/>
    <mergeCell ref="U4:W4"/>
    <mergeCell ref="X4:Y4"/>
    <mergeCell ref="Z4:AE4"/>
    <mergeCell ref="U5:W5"/>
    <mergeCell ref="X5:Y5"/>
    <mergeCell ref="Z5:AE5"/>
    <mergeCell ref="A1:K5"/>
    <mergeCell ref="L1:T2"/>
    <mergeCell ref="U1:W2"/>
    <mergeCell ref="X1:Y2"/>
    <mergeCell ref="L3:T5"/>
    <mergeCell ref="U3:W3"/>
    <mergeCell ref="X3:Y3"/>
  </mergeCells>
  <printOptions horizontalCentered="1" verticalCentered="1"/>
  <pageMargins left="0" right="0" top="0" bottom="0" header="0" footer="0"/>
  <pageSetup paperSize="9" scale="54" orientation="landscape" r:id="rId1"/>
  <colBreaks count="1" manualBreakCount="1">
    <brk id="31" max="31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1373-BA9D-4ECC-9B3D-584D802CF592}">
  <sheetPr>
    <tabColor rgb="FFFFFF00"/>
    <pageSetUpPr fitToPage="1"/>
  </sheetPr>
  <dimension ref="A1:AP43"/>
  <sheetViews>
    <sheetView rightToLeft="1" view="pageBreakPreview" zoomScale="60" zoomScaleNormal="70" workbookViewId="0">
      <pane xSplit="1" ySplit="4" topLeftCell="P25" activePane="bottomRight" state="frozen"/>
      <selection pane="topRight" activeCell="B1" sqref="B1"/>
      <selection pane="bottomLeft" activeCell="A5" sqref="A5"/>
      <selection pane="bottomRight" activeCell="T32" sqref="T32"/>
    </sheetView>
  </sheetViews>
  <sheetFormatPr defaultColWidth="8.88671875" defaultRowHeight="14.4" x14ac:dyDescent="0.3"/>
  <cols>
    <col min="1" max="1" width="16" style="38" customWidth="1"/>
    <col min="2" max="2" width="12.66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49.44140625" style="38" customWidth="1"/>
    <col min="22" max="23" width="15.44140625" style="38" customWidth="1"/>
    <col min="24" max="24" width="15.6640625" style="38" customWidth="1"/>
    <col min="25" max="25" width="20.5546875" style="38" bestFit="1" customWidth="1"/>
    <col min="26" max="26" width="24.6640625" style="38" customWidth="1"/>
    <col min="27" max="27" width="20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9000000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328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/>
      <c r="B4" s="144" t="s">
        <v>124</v>
      </c>
      <c r="C4" s="57">
        <f>SUM(C6:C36)</f>
        <v>400</v>
      </c>
      <c r="D4" s="54" t="s">
        <v>125</v>
      </c>
      <c r="E4" s="53">
        <f>SUM(E6:E36)</f>
        <v>0</v>
      </c>
      <c r="F4" s="54"/>
      <c r="G4" s="97">
        <f>SUM(G6:G36)</f>
        <v>3.541666666666667</v>
      </c>
      <c r="H4" s="56"/>
      <c r="I4" s="56"/>
      <c r="J4" s="56"/>
      <c r="K4" s="56"/>
      <c r="L4" s="53">
        <f t="shared" ref="L4:Q4" si="0">SUM(L6:L35)</f>
        <v>9</v>
      </c>
      <c r="M4" s="112">
        <f t="shared" si="0"/>
        <v>5.083333333333333</v>
      </c>
      <c r="N4" s="112">
        <f t="shared" si="0"/>
        <v>0.75</v>
      </c>
      <c r="O4" s="53">
        <f t="shared" si="0"/>
        <v>0</v>
      </c>
      <c r="P4" s="53">
        <f t="shared" si="0"/>
        <v>0</v>
      </c>
      <c r="Q4" s="112">
        <f t="shared" si="0"/>
        <v>0</v>
      </c>
      <c r="R4" s="97">
        <f>SUM(R6:R36)</f>
        <v>9.375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67" t="s">
        <v>329</v>
      </c>
      <c r="E6" s="66"/>
      <c r="F6" s="68"/>
      <c r="G6" s="69">
        <f t="shared" ref="G6:G34" si="1">((K6-J6)+(I6-H6))</f>
        <v>0</v>
      </c>
      <c r="H6" s="100">
        <v>0</v>
      </c>
      <c r="I6" s="100">
        <v>0</v>
      </c>
      <c r="J6" s="100">
        <v>0</v>
      </c>
      <c r="K6" s="100">
        <v>0</v>
      </c>
      <c r="L6" s="108">
        <f t="shared" ref="L6:L34" si="2">IF(G6&gt;0,1,IF(G6=0,0," "))</f>
        <v>0</v>
      </c>
      <c r="M6" s="100"/>
      <c r="N6" s="106"/>
      <c r="O6" s="106"/>
      <c r="P6" s="106"/>
      <c r="Q6" s="106"/>
      <c r="R6" s="73">
        <f t="shared" ref="R6:R34" si="3">IF(AND(SUM(G6+M6+N6+O6+Q6+S6)=0,P6&lt;&gt;0),0,SUM(G6+M6+N6+O6+Q6+S6)-IF(AND(SUM(M6:O6,Q6,S6)=P6,G6=0),P6,0))</f>
        <v>0</v>
      </c>
      <c r="S6" s="74"/>
      <c r="T6" s="74"/>
      <c r="U6" s="71"/>
      <c r="V6" s="77"/>
      <c r="W6" s="76" t="s">
        <v>143</v>
      </c>
      <c r="Y6" s="78" t="s">
        <v>131</v>
      </c>
      <c r="Z6" s="79" t="str">
        <f t="array" aca="1" ref="Z6" ca="1">MID(CELL("filename", Z6), FIND("]", CELL("filename", Z6)) + 1, 31)</f>
        <v>میکسر شماره 5</v>
      </c>
      <c r="AA6" s="78" t="s">
        <v>132</v>
      </c>
      <c r="AB6" s="80" t="s">
        <v>330</v>
      </c>
    </row>
    <row r="7" spans="1:42" ht="40.200000000000003" customHeight="1" x14ac:dyDescent="0.3">
      <c r="A7" s="65" t="s">
        <v>134</v>
      </c>
      <c r="B7" s="66" t="s">
        <v>135</v>
      </c>
      <c r="C7" s="66"/>
      <c r="D7" s="67" t="s">
        <v>329</v>
      </c>
      <c r="E7" s="66"/>
      <c r="F7" s="67"/>
      <c r="G7" s="69">
        <f t="shared" si="1"/>
        <v>0</v>
      </c>
      <c r="H7" s="100">
        <v>0</v>
      </c>
      <c r="I7" s="100">
        <v>0</v>
      </c>
      <c r="J7" s="100">
        <v>0</v>
      </c>
      <c r="K7" s="100">
        <v>0</v>
      </c>
      <c r="L7" s="108">
        <f t="shared" si="2"/>
        <v>0</v>
      </c>
      <c r="M7" s="111">
        <v>0.375</v>
      </c>
      <c r="N7" s="106"/>
      <c r="O7" s="106"/>
      <c r="P7" s="106"/>
      <c r="Q7" s="106"/>
      <c r="R7" s="73">
        <f t="shared" si="3"/>
        <v>0.375</v>
      </c>
      <c r="S7" s="74"/>
      <c r="T7" s="74"/>
      <c r="U7" s="109" t="s">
        <v>301</v>
      </c>
      <c r="V7" s="77"/>
      <c r="W7" s="76" t="s">
        <v>143</v>
      </c>
      <c r="Y7" s="81" t="s">
        <v>136</v>
      </c>
      <c r="Z7" s="113" t="s">
        <v>331</v>
      </c>
      <c r="AA7" s="78" t="s">
        <v>138</v>
      </c>
      <c r="AB7" s="82" t="s">
        <v>332</v>
      </c>
    </row>
    <row r="8" spans="1:42" ht="85.5" customHeight="1" x14ac:dyDescent="0.3">
      <c r="A8" s="65" t="s">
        <v>140</v>
      </c>
      <c r="B8" s="66" t="s">
        <v>141</v>
      </c>
      <c r="C8" s="101"/>
      <c r="D8" s="67" t="s">
        <v>329</v>
      </c>
      <c r="E8" s="66"/>
      <c r="F8" s="67"/>
      <c r="G8" s="69">
        <f t="shared" si="1"/>
        <v>0</v>
      </c>
      <c r="H8" s="107">
        <v>0</v>
      </c>
      <c r="I8" s="107">
        <v>0</v>
      </c>
      <c r="J8" s="107">
        <v>0</v>
      </c>
      <c r="K8" s="107">
        <v>0</v>
      </c>
      <c r="L8" s="106">
        <v>0</v>
      </c>
      <c r="M8" s="111">
        <v>0.375</v>
      </c>
      <c r="N8" s="106"/>
      <c r="O8" s="106"/>
      <c r="P8" s="106"/>
      <c r="Q8" s="106"/>
      <c r="R8" s="73">
        <f t="shared" si="3"/>
        <v>0.375</v>
      </c>
      <c r="S8" s="74"/>
      <c r="T8" s="74"/>
      <c r="U8" s="109" t="s">
        <v>301</v>
      </c>
      <c r="V8" s="77"/>
      <c r="W8" s="77" t="s">
        <v>143</v>
      </c>
      <c r="Y8" s="81" t="s">
        <v>144</v>
      </c>
      <c r="Z8" s="113" t="s">
        <v>333</v>
      </c>
      <c r="AA8" s="81" t="s">
        <v>146</v>
      </c>
      <c r="AB8" s="84"/>
    </row>
    <row r="9" spans="1:42" ht="79.5" customHeight="1" x14ac:dyDescent="0.3">
      <c r="A9" s="65" t="s">
        <v>148</v>
      </c>
      <c r="B9" s="66" t="s">
        <v>149</v>
      </c>
      <c r="C9" s="66">
        <v>40</v>
      </c>
      <c r="D9" s="67" t="s">
        <v>329</v>
      </c>
      <c r="E9" s="66"/>
      <c r="F9" s="67"/>
      <c r="G9" s="69">
        <f t="shared" si="1"/>
        <v>0.375</v>
      </c>
      <c r="H9" s="111">
        <v>0.3125</v>
      </c>
      <c r="I9" s="111">
        <v>0.5</v>
      </c>
      <c r="J9" s="111">
        <v>0.5</v>
      </c>
      <c r="K9" s="111">
        <v>0.6875</v>
      </c>
      <c r="L9" s="108">
        <f t="shared" si="2"/>
        <v>1</v>
      </c>
      <c r="M9" s="106"/>
      <c r="N9" s="106"/>
      <c r="O9" s="106"/>
      <c r="P9" s="106"/>
      <c r="Q9" s="106"/>
      <c r="R9" s="73">
        <f t="shared" si="3"/>
        <v>0.375</v>
      </c>
      <c r="S9" s="74"/>
      <c r="T9" s="74"/>
      <c r="U9" s="109" t="s">
        <v>334</v>
      </c>
      <c r="V9" s="77" t="s">
        <v>335</v>
      </c>
      <c r="W9" s="77" t="s">
        <v>151</v>
      </c>
      <c r="Y9" s="81" t="s">
        <v>152</v>
      </c>
      <c r="Z9" s="83"/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>
        <v>10</v>
      </c>
      <c r="D10" s="67" t="s">
        <v>329</v>
      </c>
      <c r="E10" s="66"/>
      <c r="F10" s="67"/>
      <c r="G10" s="69">
        <f t="shared" si="1"/>
        <v>0.20833333333333343</v>
      </c>
      <c r="H10" s="111">
        <v>0.33333333333333331</v>
      </c>
      <c r="I10" s="111">
        <v>0.5</v>
      </c>
      <c r="J10" s="111">
        <v>0.54166666666666663</v>
      </c>
      <c r="K10" s="111">
        <v>0.58333333333333337</v>
      </c>
      <c r="L10" s="108">
        <f t="shared" si="2"/>
        <v>1</v>
      </c>
      <c r="M10" s="73">
        <v>0.16666666666666666</v>
      </c>
      <c r="N10" s="100"/>
      <c r="O10" s="106"/>
      <c r="P10" s="106"/>
      <c r="Q10" s="106"/>
      <c r="R10" s="73">
        <f t="shared" si="3"/>
        <v>0.37500000000000011</v>
      </c>
      <c r="S10" s="74"/>
      <c r="T10" s="85"/>
      <c r="U10" s="109" t="s">
        <v>336</v>
      </c>
      <c r="V10" s="77" t="s">
        <v>335</v>
      </c>
      <c r="W10" s="77" t="s">
        <v>151</v>
      </c>
      <c r="Y10" s="81" t="s">
        <v>157</v>
      </c>
      <c r="Z10" s="83"/>
      <c r="AA10" s="81"/>
      <c r="AB10" s="84"/>
    </row>
    <row r="11" spans="1:42" ht="60" customHeight="1" x14ac:dyDescent="0.3">
      <c r="A11" s="65" t="s">
        <v>158</v>
      </c>
      <c r="B11" s="66" t="s">
        <v>159</v>
      </c>
      <c r="C11" s="66">
        <v>50</v>
      </c>
      <c r="D11" s="67" t="s">
        <v>329</v>
      </c>
      <c r="E11" s="66"/>
      <c r="F11" s="68"/>
      <c r="G11" s="69">
        <f t="shared" si="1"/>
        <v>0.37500000000000006</v>
      </c>
      <c r="H11" s="111">
        <v>0.33333333333333331</v>
      </c>
      <c r="I11" s="111">
        <v>0.5</v>
      </c>
      <c r="J11" s="111">
        <v>0.5</v>
      </c>
      <c r="K11" s="111">
        <v>0.70833333333333337</v>
      </c>
      <c r="L11" s="108">
        <f t="shared" si="2"/>
        <v>1</v>
      </c>
      <c r="M11" s="100"/>
      <c r="N11" s="106"/>
      <c r="O11" s="106"/>
      <c r="P11" s="106"/>
      <c r="Q11" s="106"/>
      <c r="R11" s="73">
        <f t="shared" si="3"/>
        <v>0.37500000000000006</v>
      </c>
      <c r="S11" s="74"/>
      <c r="T11" s="74"/>
      <c r="U11" s="109" t="s">
        <v>337</v>
      </c>
      <c r="V11" s="77" t="s">
        <v>335</v>
      </c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40.200000000000003" customHeight="1" x14ac:dyDescent="0.3">
      <c r="A12" s="65" t="s">
        <v>165</v>
      </c>
      <c r="B12" s="66" t="s">
        <v>166</v>
      </c>
      <c r="C12" s="66">
        <v>40</v>
      </c>
      <c r="D12" s="67" t="s">
        <v>329</v>
      </c>
      <c r="E12" s="66"/>
      <c r="F12" s="67"/>
      <c r="G12" s="69">
        <f t="shared" si="1"/>
        <v>0.37500000000000006</v>
      </c>
      <c r="H12" s="111">
        <v>0.33333333333333331</v>
      </c>
      <c r="I12" s="111">
        <v>0.5</v>
      </c>
      <c r="J12" s="111">
        <v>0.5</v>
      </c>
      <c r="K12" s="111">
        <v>0.70833333333333337</v>
      </c>
      <c r="L12" s="108">
        <f t="shared" si="2"/>
        <v>1</v>
      </c>
      <c r="M12" s="106"/>
      <c r="N12" s="106"/>
      <c r="O12" s="106"/>
      <c r="P12" s="106"/>
      <c r="Q12" s="100"/>
      <c r="R12" s="73">
        <f t="shared" si="3"/>
        <v>0.37500000000000006</v>
      </c>
      <c r="S12" s="74"/>
      <c r="T12" s="85"/>
      <c r="U12" s="109" t="s">
        <v>338</v>
      </c>
      <c r="V12" s="77" t="s">
        <v>335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67" t="s">
        <v>329</v>
      </c>
      <c r="E13" s="66"/>
      <c r="F13" s="68"/>
      <c r="G13" s="69">
        <f t="shared" si="1"/>
        <v>0</v>
      </c>
      <c r="H13" s="111">
        <v>0</v>
      </c>
      <c r="I13" s="111">
        <v>0</v>
      </c>
      <c r="J13" s="111">
        <v>0</v>
      </c>
      <c r="K13" s="111">
        <v>0</v>
      </c>
      <c r="L13" s="108">
        <f t="shared" si="2"/>
        <v>0</v>
      </c>
      <c r="M13" s="100"/>
      <c r="N13" s="106"/>
      <c r="O13" s="106"/>
      <c r="P13" s="106"/>
      <c r="Q13" s="106"/>
      <c r="R13" s="73">
        <f t="shared" si="3"/>
        <v>0</v>
      </c>
      <c r="S13" s="74"/>
      <c r="T13" s="74"/>
      <c r="U13" s="71"/>
      <c r="V13" s="77" t="s">
        <v>335</v>
      </c>
      <c r="W13" s="77" t="s">
        <v>151</v>
      </c>
      <c r="X13" s="42"/>
      <c r="Y13" s="81" t="s">
        <v>170</v>
      </c>
      <c r="Z13" s="83"/>
    </row>
    <row r="14" spans="1:42" ht="63.75" customHeight="1" x14ac:dyDescent="0.3">
      <c r="A14" s="65" t="s">
        <v>171</v>
      </c>
      <c r="B14" s="66" t="s">
        <v>135</v>
      </c>
      <c r="C14" s="66">
        <v>50</v>
      </c>
      <c r="D14" s="67" t="s">
        <v>329</v>
      </c>
      <c r="E14" s="66"/>
      <c r="F14" s="67"/>
      <c r="G14" s="69">
        <f t="shared" si="1"/>
        <v>0.37500000000000006</v>
      </c>
      <c r="H14" s="111">
        <v>0.33333333333333331</v>
      </c>
      <c r="I14" s="111">
        <v>0.5</v>
      </c>
      <c r="J14" s="111">
        <v>0.5</v>
      </c>
      <c r="K14" s="111">
        <v>0.70833333333333337</v>
      </c>
      <c r="L14" s="108">
        <f t="shared" si="2"/>
        <v>1</v>
      </c>
      <c r="M14" s="100"/>
      <c r="N14" s="106"/>
      <c r="O14" s="106"/>
      <c r="P14" s="106"/>
      <c r="Q14" s="106"/>
      <c r="R14" s="73">
        <f t="shared" si="3"/>
        <v>0.37500000000000006</v>
      </c>
      <c r="S14" s="74"/>
      <c r="T14" s="74"/>
      <c r="U14" s="109" t="s">
        <v>339</v>
      </c>
      <c r="V14" s="77" t="s">
        <v>335</v>
      </c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67" t="s">
        <v>329</v>
      </c>
      <c r="E15" s="66"/>
      <c r="F15" s="68"/>
      <c r="G15" s="69">
        <f t="shared" si="1"/>
        <v>0</v>
      </c>
      <c r="H15" s="111">
        <v>0</v>
      </c>
      <c r="I15" s="111">
        <v>0</v>
      </c>
      <c r="J15" s="111">
        <v>0</v>
      </c>
      <c r="K15" s="111">
        <v>0</v>
      </c>
      <c r="L15" s="106">
        <f t="shared" si="2"/>
        <v>0</v>
      </c>
      <c r="M15" s="110">
        <v>0.375</v>
      </c>
      <c r="N15" s="106"/>
      <c r="O15" s="106"/>
      <c r="P15" s="106"/>
      <c r="Q15" s="106"/>
      <c r="R15" s="73">
        <f t="shared" si="3"/>
        <v>0.375</v>
      </c>
      <c r="S15" s="74"/>
      <c r="T15" s="74"/>
      <c r="U15" s="109" t="s">
        <v>223</v>
      </c>
      <c r="V15" s="77" t="s">
        <v>335</v>
      </c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67" t="s">
        <v>329</v>
      </c>
      <c r="E16" s="66"/>
      <c r="F16" s="68"/>
      <c r="G16" s="69">
        <f t="shared" si="1"/>
        <v>0</v>
      </c>
      <c r="H16" s="111">
        <v>0</v>
      </c>
      <c r="I16" s="111">
        <v>0</v>
      </c>
      <c r="J16" s="111">
        <v>0</v>
      </c>
      <c r="K16" s="111">
        <v>0</v>
      </c>
      <c r="L16" s="108">
        <f t="shared" si="2"/>
        <v>0</v>
      </c>
      <c r="M16" s="110">
        <v>0.375</v>
      </c>
      <c r="N16" s="106"/>
      <c r="O16" s="106"/>
      <c r="P16" s="106"/>
      <c r="Q16" s="106"/>
      <c r="R16" s="73">
        <f t="shared" si="3"/>
        <v>0.375</v>
      </c>
      <c r="S16" s="74"/>
      <c r="T16" s="74"/>
      <c r="U16" s="109" t="s">
        <v>223</v>
      </c>
      <c r="V16" s="77" t="s">
        <v>335</v>
      </c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67" t="s">
        <v>329</v>
      </c>
      <c r="E17" s="66"/>
      <c r="F17" s="68"/>
      <c r="G17" s="69">
        <f t="shared" si="1"/>
        <v>0</v>
      </c>
      <c r="H17" s="111">
        <v>0</v>
      </c>
      <c r="I17" s="111">
        <v>0</v>
      </c>
      <c r="J17" s="111">
        <v>0</v>
      </c>
      <c r="K17" s="111">
        <v>0</v>
      </c>
      <c r="L17" s="108">
        <f t="shared" si="2"/>
        <v>0</v>
      </c>
      <c r="M17" s="106"/>
      <c r="N17" s="110">
        <v>0.375</v>
      </c>
      <c r="O17" s="106"/>
      <c r="P17" s="106"/>
      <c r="Q17" s="106"/>
      <c r="R17" s="73">
        <f t="shared" si="3"/>
        <v>0.375</v>
      </c>
      <c r="S17" s="74"/>
      <c r="T17" s="74"/>
      <c r="U17" s="109" t="s">
        <v>340</v>
      </c>
      <c r="V17" s="77" t="s">
        <v>335</v>
      </c>
      <c r="W17" s="77" t="s">
        <v>151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66"/>
      <c r="D18" s="67" t="s">
        <v>329</v>
      </c>
      <c r="E18" s="66"/>
      <c r="F18" s="68"/>
      <c r="G18" s="69">
        <f t="shared" si="1"/>
        <v>0</v>
      </c>
      <c r="H18" s="111">
        <v>0</v>
      </c>
      <c r="I18" s="111">
        <v>0</v>
      </c>
      <c r="J18" s="111">
        <v>0</v>
      </c>
      <c r="K18" s="111">
        <v>0</v>
      </c>
      <c r="L18" s="108">
        <f t="shared" si="2"/>
        <v>0</v>
      </c>
      <c r="M18" s="100"/>
      <c r="N18" s="110">
        <v>0.375</v>
      </c>
      <c r="O18" s="106"/>
      <c r="P18" s="106"/>
      <c r="Q18" s="106"/>
      <c r="R18" s="73">
        <f t="shared" si="3"/>
        <v>0.375</v>
      </c>
      <c r="S18" s="74"/>
      <c r="T18" s="74"/>
      <c r="U18" s="109" t="s">
        <v>340</v>
      </c>
      <c r="V18" s="77" t="s">
        <v>335</v>
      </c>
      <c r="W18" s="77" t="s">
        <v>151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66"/>
      <c r="D19" s="67" t="s">
        <v>329</v>
      </c>
      <c r="E19" s="66"/>
      <c r="F19" s="68"/>
      <c r="G19" s="69">
        <f t="shared" si="1"/>
        <v>0</v>
      </c>
      <c r="H19" s="111">
        <v>0</v>
      </c>
      <c r="I19" s="111">
        <v>0</v>
      </c>
      <c r="J19" s="111">
        <v>0</v>
      </c>
      <c r="K19" s="111">
        <v>0</v>
      </c>
      <c r="L19" s="108">
        <f t="shared" si="2"/>
        <v>0</v>
      </c>
      <c r="M19" s="111">
        <v>0.375</v>
      </c>
      <c r="N19" s="106"/>
      <c r="O19" s="106"/>
      <c r="P19" s="106"/>
      <c r="Q19" s="106"/>
      <c r="R19" s="73">
        <f t="shared" si="3"/>
        <v>0.375</v>
      </c>
      <c r="S19" s="74"/>
      <c r="T19" s="74"/>
      <c r="U19" s="109" t="s">
        <v>223</v>
      </c>
      <c r="V19" s="77" t="s">
        <v>335</v>
      </c>
      <c r="W19" s="77" t="s">
        <v>151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66"/>
      <c r="D20" s="67" t="s">
        <v>329</v>
      </c>
      <c r="E20" s="66"/>
      <c r="F20" s="68"/>
      <c r="G20" s="69">
        <f t="shared" si="1"/>
        <v>0</v>
      </c>
      <c r="H20" s="111">
        <v>0</v>
      </c>
      <c r="I20" s="111">
        <v>0</v>
      </c>
      <c r="J20" s="111">
        <v>0</v>
      </c>
      <c r="K20" s="111">
        <v>0</v>
      </c>
      <c r="L20" s="108">
        <f t="shared" si="2"/>
        <v>0</v>
      </c>
      <c r="M20" s="106"/>
      <c r="N20" s="106"/>
      <c r="O20" s="106"/>
      <c r="P20" s="106"/>
      <c r="Q20" s="106"/>
      <c r="R20" s="73">
        <f t="shared" si="3"/>
        <v>0</v>
      </c>
      <c r="S20" s="74"/>
      <c r="T20" s="74"/>
      <c r="U20" s="109"/>
      <c r="V20" s="77" t="s">
        <v>335</v>
      </c>
      <c r="W20" s="77" t="s">
        <v>151</v>
      </c>
      <c r="X20" s="42"/>
    </row>
    <row r="21" spans="1:24" ht="60" customHeight="1" x14ac:dyDescent="0.3">
      <c r="A21" s="65" t="s">
        <v>185</v>
      </c>
      <c r="B21" s="66" t="s">
        <v>135</v>
      </c>
      <c r="C21" s="66">
        <v>60</v>
      </c>
      <c r="D21" s="67" t="s">
        <v>329</v>
      </c>
      <c r="E21" s="66"/>
      <c r="F21" s="68"/>
      <c r="G21" s="69">
        <f t="shared" si="1"/>
        <v>0.37500000000000006</v>
      </c>
      <c r="H21" s="111">
        <v>0.33333333333333331</v>
      </c>
      <c r="I21" s="111">
        <v>0.5</v>
      </c>
      <c r="J21" s="111">
        <v>0.5</v>
      </c>
      <c r="K21" s="111">
        <v>0.70833333333333337</v>
      </c>
      <c r="L21" s="108">
        <f t="shared" si="2"/>
        <v>1</v>
      </c>
      <c r="M21" s="100"/>
      <c r="N21" s="106"/>
      <c r="O21" s="106"/>
      <c r="P21" s="106"/>
      <c r="Q21" s="106"/>
      <c r="R21" s="73">
        <f t="shared" si="3"/>
        <v>0.37500000000000006</v>
      </c>
      <c r="S21" s="74"/>
      <c r="T21" s="74"/>
      <c r="U21" s="109" t="s">
        <v>341</v>
      </c>
      <c r="V21" s="77" t="s">
        <v>335</v>
      </c>
      <c r="W21" s="77" t="s">
        <v>151</v>
      </c>
      <c r="X21" s="42"/>
    </row>
    <row r="22" spans="1:24" ht="69" customHeight="1" x14ac:dyDescent="0.3">
      <c r="A22" s="65" t="s">
        <v>187</v>
      </c>
      <c r="B22" s="66" t="s">
        <v>141</v>
      </c>
      <c r="C22" s="66">
        <v>50</v>
      </c>
      <c r="D22" s="67" t="s">
        <v>329</v>
      </c>
      <c r="E22" s="66"/>
      <c r="F22" s="68"/>
      <c r="G22" s="69">
        <f t="shared" si="1"/>
        <v>0.37500000000000006</v>
      </c>
      <c r="H22" s="111">
        <v>0.33333333333333331</v>
      </c>
      <c r="I22" s="111">
        <v>0.5</v>
      </c>
      <c r="J22" s="111">
        <v>0.5</v>
      </c>
      <c r="K22" s="111">
        <v>0.70833333333333337</v>
      </c>
      <c r="L22" s="106">
        <f t="shared" si="2"/>
        <v>1</v>
      </c>
      <c r="M22" s="106"/>
      <c r="N22" s="106"/>
      <c r="O22" s="106"/>
      <c r="P22" s="106"/>
      <c r="Q22" s="106"/>
      <c r="R22" s="73">
        <f t="shared" si="3"/>
        <v>0.37500000000000006</v>
      </c>
      <c r="S22" s="74"/>
      <c r="T22" s="74"/>
      <c r="U22" s="109" t="s">
        <v>342</v>
      </c>
      <c r="V22" s="77" t="s">
        <v>335</v>
      </c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>
        <v>50</v>
      </c>
      <c r="D23" s="67" t="s">
        <v>329</v>
      </c>
      <c r="E23" s="66"/>
      <c r="F23" s="68"/>
      <c r="G23" s="69">
        <f t="shared" si="1"/>
        <v>0.37500000000000006</v>
      </c>
      <c r="H23" s="111">
        <v>0.33333333333333331</v>
      </c>
      <c r="I23" s="111">
        <v>0.5</v>
      </c>
      <c r="J23" s="111">
        <v>0.5</v>
      </c>
      <c r="K23" s="111">
        <v>0.70833333333333337</v>
      </c>
      <c r="L23" s="108">
        <f t="shared" si="2"/>
        <v>1</v>
      </c>
      <c r="M23" s="106"/>
      <c r="N23" s="106"/>
      <c r="O23" s="106"/>
      <c r="P23" s="106"/>
      <c r="Q23" s="106"/>
      <c r="R23" s="73">
        <f t="shared" si="3"/>
        <v>0.37500000000000006</v>
      </c>
      <c r="S23" s="74"/>
      <c r="T23" s="74"/>
      <c r="U23" s="109" t="s">
        <v>343</v>
      </c>
      <c r="V23" s="77" t="s">
        <v>335</v>
      </c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67" t="s">
        <v>329</v>
      </c>
      <c r="E24" s="66"/>
      <c r="F24" s="67"/>
      <c r="G24" s="69">
        <f t="shared" si="1"/>
        <v>0</v>
      </c>
      <c r="H24" s="111">
        <v>0</v>
      </c>
      <c r="I24" s="111">
        <v>0</v>
      </c>
      <c r="J24" s="111">
        <v>0</v>
      </c>
      <c r="K24" s="111">
        <v>0</v>
      </c>
      <c r="L24" s="106">
        <f t="shared" si="2"/>
        <v>0</v>
      </c>
      <c r="M24" s="110">
        <v>0.375</v>
      </c>
      <c r="N24" s="100"/>
      <c r="O24" s="106"/>
      <c r="P24" s="106"/>
      <c r="Q24" s="106"/>
      <c r="R24" s="73">
        <f t="shared" si="3"/>
        <v>0.375</v>
      </c>
      <c r="S24" s="74"/>
      <c r="T24" s="85"/>
      <c r="U24" s="109" t="s">
        <v>223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67" t="s">
        <v>329</v>
      </c>
      <c r="E25" s="66"/>
      <c r="F25" s="68"/>
      <c r="G25" s="69">
        <f t="shared" si="1"/>
        <v>0</v>
      </c>
      <c r="H25" s="111">
        <v>0</v>
      </c>
      <c r="I25" s="111">
        <v>0</v>
      </c>
      <c r="J25" s="111">
        <v>0</v>
      </c>
      <c r="K25" s="111">
        <v>0</v>
      </c>
      <c r="L25" s="108">
        <f t="shared" si="2"/>
        <v>0</v>
      </c>
      <c r="M25" s="110">
        <v>0.375</v>
      </c>
      <c r="N25" s="106"/>
      <c r="O25" s="106"/>
      <c r="P25" s="106"/>
      <c r="Q25" s="106"/>
      <c r="R25" s="73">
        <f t="shared" si="3"/>
        <v>0.375</v>
      </c>
      <c r="S25" s="74"/>
      <c r="T25" s="74"/>
      <c r="U25" s="109" t="s">
        <v>223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/>
      <c r="D26" s="67" t="s">
        <v>329</v>
      </c>
      <c r="E26" s="66"/>
      <c r="F26" s="68"/>
      <c r="G26" s="69">
        <f t="shared" si="1"/>
        <v>0</v>
      </c>
      <c r="H26" s="111">
        <v>0</v>
      </c>
      <c r="I26" s="111">
        <v>0</v>
      </c>
      <c r="J26" s="111">
        <v>0</v>
      </c>
      <c r="K26" s="111">
        <v>0</v>
      </c>
      <c r="L26" s="108">
        <f t="shared" si="2"/>
        <v>0</v>
      </c>
      <c r="M26" s="110">
        <v>0.375</v>
      </c>
      <c r="N26" s="106"/>
      <c r="O26" s="106"/>
      <c r="P26" s="106"/>
      <c r="Q26" s="106"/>
      <c r="R26" s="73">
        <f t="shared" si="3"/>
        <v>0.375</v>
      </c>
      <c r="S26" s="74"/>
      <c r="T26" s="85"/>
      <c r="U26" s="109" t="s">
        <v>223</v>
      </c>
      <c r="V26" s="77"/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67" t="s">
        <v>329</v>
      </c>
      <c r="E27" s="66"/>
      <c r="F27" s="68"/>
      <c r="G27" s="69">
        <f t="shared" si="1"/>
        <v>0</v>
      </c>
      <c r="H27" s="111">
        <v>0</v>
      </c>
      <c r="I27" s="111">
        <v>0</v>
      </c>
      <c r="J27" s="111">
        <v>0</v>
      </c>
      <c r="K27" s="111">
        <v>0</v>
      </c>
      <c r="L27" s="71">
        <f t="shared" si="2"/>
        <v>0</v>
      </c>
      <c r="M27" s="110">
        <v>0.375</v>
      </c>
      <c r="N27" s="65"/>
      <c r="O27" s="65"/>
      <c r="P27" s="65"/>
      <c r="Q27" s="65"/>
      <c r="R27" s="73">
        <f t="shared" si="3"/>
        <v>0.375</v>
      </c>
      <c r="S27" s="74"/>
      <c r="T27" s="74"/>
      <c r="U27" s="109"/>
      <c r="V27" s="77"/>
      <c r="W27" s="77" t="s">
        <v>151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67" t="s">
        <v>329</v>
      </c>
      <c r="E28" s="66"/>
      <c r="F28" s="68"/>
      <c r="G28" s="69">
        <f t="shared" si="1"/>
        <v>0</v>
      </c>
      <c r="H28" s="111">
        <v>0</v>
      </c>
      <c r="I28" s="111">
        <v>0</v>
      </c>
      <c r="J28" s="111">
        <v>0</v>
      </c>
      <c r="K28" s="111">
        <v>0</v>
      </c>
      <c r="L28" s="71">
        <f t="shared" si="2"/>
        <v>0</v>
      </c>
      <c r="M28" s="110">
        <v>0.375</v>
      </c>
      <c r="N28" s="65"/>
      <c r="O28" s="65"/>
      <c r="P28" s="65"/>
      <c r="Q28" s="65"/>
      <c r="R28" s="73">
        <f t="shared" si="3"/>
        <v>0.375</v>
      </c>
      <c r="S28" s="74"/>
      <c r="T28" s="74"/>
      <c r="U28" s="109" t="s">
        <v>223</v>
      </c>
      <c r="V28" s="77"/>
      <c r="W28" s="77" t="s">
        <v>151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67" t="s">
        <v>329</v>
      </c>
      <c r="E29" s="66"/>
      <c r="F29" s="68"/>
      <c r="G29" s="69">
        <f t="shared" si="1"/>
        <v>0</v>
      </c>
      <c r="H29" s="111">
        <v>0</v>
      </c>
      <c r="I29" s="111">
        <v>0</v>
      </c>
      <c r="J29" s="111">
        <v>0</v>
      </c>
      <c r="K29" s="111">
        <v>0</v>
      </c>
      <c r="L29" s="71">
        <f t="shared" si="2"/>
        <v>0</v>
      </c>
      <c r="M29" s="110">
        <v>0.375</v>
      </c>
      <c r="N29" s="65"/>
      <c r="O29" s="65"/>
      <c r="P29" s="65"/>
      <c r="Q29" s="65"/>
      <c r="R29" s="73">
        <f t="shared" si="3"/>
        <v>0.375</v>
      </c>
      <c r="S29" s="74"/>
      <c r="T29" s="74"/>
      <c r="U29" s="109" t="s">
        <v>223</v>
      </c>
      <c r="V29" s="77"/>
      <c r="W29" s="77" t="s">
        <v>151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67" t="s">
        <v>329</v>
      </c>
      <c r="E30" s="66"/>
      <c r="F30" s="67"/>
      <c r="G30" s="69">
        <f t="shared" si="1"/>
        <v>0</v>
      </c>
      <c r="H30" s="111">
        <v>0</v>
      </c>
      <c r="I30" s="111">
        <v>0</v>
      </c>
      <c r="J30" s="111">
        <v>0</v>
      </c>
      <c r="K30" s="111">
        <v>0</v>
      </c>
      <c r="L30" s="71">
        <f t="shared" si="2"/>
        <v>0</v>
      </c>
      <c r="M30" s="110">
        <v>0.375</v>
      </c>
      <c r="N30" s="65"/>
      <c r="O30" s="65"/>
      <c r="P30" s="65"/>
      <c r="Q30" s="65"/>
      <c r="R30" s="73">
        <f t="shared" si="3"/>
        <v>0.375</v>
      </c>
      <c r="S30" s="74"/>
      <c r="T30" s="74"/>
      <c r="U30" s="109" t="s">
        <v>223</v>
      </c>
      <c r="V30" s="77"/>
      <c r="W30" s="77" t="s">
        <v>151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67" t="s">
        <v>329</v>
      </c>
      <c r="E31" s="66"/>
      <c r="F31" s="67"/>
      <c r="G31" s="69">
        <f t="shared" si="1"/>
        <v>0</v>
      </c>
      <c r="H31" s="111">
        <v>0</v>
      </c>
      <c r="I31" s="111">
        <v>0</v>
      </c>
      <c r="J31" s="111">
        <v>0</v>
      </c>
      <c r="K31" s="111">
        <v>0</v>
      </c>
      <c r="L31" s="71">
        <f t="shared" si="2"/>
        <v>0</v>
      </c>
      <c r="M31" s="110">
        <v>0.375</v>
      </c>
      <c r="N31" s="65"/>
      <c r="O31" s="65"/>
      <c r="P31" s="65"/>
      <c r="Q31" s="65"/>
      <c r="R31" s="73">
        <f t="shared" si="3"/>
        <v>0.375</v>
      </c>
      <c r="S31" s="74"/>
      <c r="T31" s="85"/>
      <c r="U31" s="109" t="s">
        <v>223</v>
      </c>
      <c r="V31" s="77"/>
      <c r="W31" s="77" t="s">
        <v>151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/>
      <c r="D32" s="67" t="s">
        <v>329</v>
      </c>
      <c r="E32" s="66"/>
      <c r="F32" s="67"/>
      <c r="G32" s="69">
        <f t="shared" si="1"/>
        <v>0.37500000000000006</v>
      </c>
      <c r="H32" s="111">
        <v>0.33333333333333331</v>
      </c>
      <c r="I32" s="111">
        <v>0.5</v>
      </c>
      <c r="J32" s="111">
        <v>0.5</v>
      </c>
      <c r="K32" s="111">
        <v>0.70833333333333337</v>
      </c>
      <c r="L32" s="71">
        <f t="shared" si="2"/>
        <v>1</v>
      </c>
      <c r="M32" s="110"/>
      <c r="N32" s="65"/>
      <c r="O32" s="65"/>
      <c r="P32" s="65"/>
      <c r="Q32" s="65"/>
      <c r="R32" s="73">
        <f t="shared" si="3"/>
        <v>0.37500000000000006</v>
      </c>
      <c r="S32" s="74"/>
      <c r="T32" s="74"/>
      <c r="U32" s="75" t="s">
        <v>326</v>
      </c>
      <c r="V32" s="77"/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50</v>
      </c>
      <c r="D33" s="67" t="s">
        <v>329</v>
      </c>
      <c r="E33" s="66"/>
      <c r="F33" s="67"/>
      <c r="G33" s="69">
        <f t="shared" si="1"/>
        <v>0.33333333333333331</v>
      </c>
      <c r="H33" s="111">
        <v>0.33333333333333331</v>
      </c>
      <c r="I33" s="111">
        <v>0.5</v>
      </c>
      <c r="J33" s="111">
        <v>0.5</v>
      </c>
      <c r="K33" s="111">
        <v>0.66666666666666663</v>
      </c>
      <c r="L33" s="71"/>
      <c r="M33" s="70">
        <v>4.1666666666666664E-2</v>
      </c>
      <c r="N33" s="65"/>
      <c r="O33" s="65"/>
      <c r="P33" s="65"/>
      <c r="Q33" s="65"/>
      <c r="R33" s="73">
        <f t="shared" si="3"/>
        <v>0.375</v>
      </c>
      <c r="S33" s="74"/>
      <c r="T33" s="85"/>
      <c r="U33" s="75" t="s">
        <v>344</v>
      </c>
      <c r="V33" s="77"/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67" t="s">
        <v>329</v>
      </c>
      <c r="E34" s="66"/>
      <c r="F34" s="67"/>
      <c r="G34" s="69">
        <f t="shared" si="1"/>
        <v>0</v>
      </c>
      <c r="H34" s="111">
        <v>0</v>
      </c>
      <c r="I34" s="111">
        <v>0</v>
      </c>
      <c r="J34" s="111">
        <v>0</v>
      </c>
      <c r="K34" s="111">
        <v>0</v>
      </c>
      <c r="L34" s="71">
        <f t="shared" si="2"/>
        <v>0</v>
      </c>
      <c r="M34" s="65"/>
      <c r="N34" s="65"/>
      <c r="O34" s="65"/>
      <c r="P34" s="65"/>
      <c r="Q34" s="65"/>
      <c r="R34" s="73">
        <f t="shared" si="3"/>
        <v>0</v>
      </c>
      <c r="S34" s="74"/>
      <c r="T34" s="74"/>
      <c r="U34" s="65"/>
      <c r="V34" s="77"/>
      <c r="W34" s="77" t="s">
        <v>151</v>
      </c>
      <c r="X34" s="42"/>
    </row>
    <row r="35" spans="1:24" ht="40.200000000000003" customHeight="1" x14ac:dyDescent="0.3">
      <c r="A35" s="65"/>
      <c r="B35" s="66"/>
      <c r="C35" s="66"/>
      <c r="D35" s="67"/>
      <c r="E35" s="66"/>
      <c r="F35" s="68"/>
      <c r="G35" s="69"/>
      <c r="H35" s="111"/>
      <c r="I35" s="111"/>
      <c r="J35" s="111"/>
      <c r="K35" s="111"/>
      <c r="L35" s="71"/>
      <c r="M35" s="65"/>
      <c r="N35" s="65"/>
      <c r="O35" s="65"/>
      <c r="P35" s="65"/>
      <c r="Q35" s="65"/>
      <c r="R35" s="73"/>
      <c r="S35" s="74"/>
      <c r="T35" s="74"/>
      <c r="U35" s="65"/>
      <c r="V35" s="77"/>
      <c r="W35" s="77"/>
      <c r="X35" s="42"/>
    </row>
    <row r="36" spans="1:24" ht="40.200000000000003" customHeight="1" thickBot="1" x14ac:dyDescent="0.35">
      <c r="A36" s="65"/>
      <c r="B36" s="66"/>
      <c r="C36" s="66"/>
      <c r="D36" s="99"/>
      <c r="E36" s="66"/>
      <c r="F36" s="67"/>
      <c r="G36" s="69"/>
      <c r="H36" s="111"/>
      <c r="I36" s="111"/>
      <c r="J36" s="111"/>
      <c r="K36" s="111"/>
      <c r="L36" s="71"/>
      <c r="M36" s="65"/>
      <c r="N36" s="65"/>
      <c r="O36" s="65"/>
      <c r="P36" s="65"/>
      <c r="Q36" s="65"/>
      <c r="R36" s="73"/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4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E4D476BB-C432-4E89-91D1-EE2978D7EBFB}"/>
    <dataValidation allowBlank="1" showErrorMessage="1" promptTitle="بعضی ماشین‌ها 2مدل حجم کار دارند" prompt="مثل تناژ و سرویسی" sqref="E3" xr:uid="{66AFF44A-36EA-480D-A6AD-3BCBAF3DF4CA}"/>
    <dataValidation allowBlank="1" showInputMessage="1" showErrorMessage="1" promptTitle="بعضی ماشین‌ها 2مدل حجم کار دارند" prompt="مثلا تناژ و سرویسی" sqref="E4" xr:uid="{42D9D134-7706-4AB3-928E-643AADD531B0}"/>
    <dataValidation errorStyle="information" allowBlank="1" showInputMessage="1" promptTitle="واحد2" prompt="واحد حجم کار درج شود_x000a_مثال: سرویس_x000a_(بعضی ماشین‌ها 2مدل حجم کار دارند)_x000a_" sqref="F4" xr:uid="{A5B22897-A9BB-4DB4-932D-34853911208B}"/>
    <dataValidation allowBlank="1" showErrorMessage="1" promptTitle="واحد حجم (میزان) کار مورد انتظار" prompt="مثال: تن" sqref="F3" xr:uid="{273CEEA2-ACBF-4213-B9F9-048C6F98BF04}"/>
    <dataValidation allowBlank="1" showInputMessage="1" showErrorMessage="1" promptTitle="واحد حجم (میزان) کار مورد انتظار" prompt="مثال: تن" sqref="D3" xr:uid="{2B2F827C-9718-4EB6-B601-4E54ADF21C15}"/>
    <dataValidation errorStyle="information" allowBlank="1" showInputMessage="1" promptTitle="واحد" prompt="واحد حجم کار درج شود_x000a_مثال: متر مکعب" sqref="D4" xr:uid="{C37DE2DA-045D-47EB-90BD-EE3A05D97266}"/>
  </dataValidations>
  <hyperlinks>
    <hyperlink ref="A1:A2" location="'کارکرد کلی'!A1" display="تاریخ" xr:uid="{A9798457-6CE8-4E26-8622-35A0D6125134}"/>
    <hyperlink ref="Y3:AB4" location="'اطلاعات ماشین ها'!A1" display="شناسنامه و اطلاعات ماشین" xr:uid="{B750B3A9-3F79-4EC0-9A06-97841B4ADFA9}"/>
  </hyperlinks>
  <pageMargins left="0.7" right="0.7" top="0.75" bottom="0.75" header="0.3" footer="0.3"/>
  <pageSetup scale="2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9FAF-E0EE-4395-8756-78A86B365C65}">
  <sheetPr>
    <tabColor rgb="FFFFFF00"/>
    <pageSetUpPr fitToPage="1"/>
  </sheetPr>
  <dimension ref="A1:AP43"/>
  <sheetViews>
    <sheetView rightToLeft="1" view="pageBreakPreview" zoomScale="60" zoomScaleNormal="80" workbookViewId="0">
      <pane xSplit="1" ySplit="4" topLeftCell="N25" activePane="bottomRight" state="frozen"/>
      <selection pane="topRight" activeCell="B1" sqref="B1"/>
      <selection pane="bottomLeft" activeCell="A5" sqref="A5"/>
      <selection pane="bottomRight" activeCell="G33" sqref="G3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41.109375" style="38" customWidth="1"/>
    <col min="22" max="23" width="15.44140625" style="38" customWidth="1"/>
    <col min="24" max="24" width="11" style="38" customWidth="1"/>
    <col min="25" max="25" width="20.5546875" style="38" bestFit="1" customWidth="1"/>
    <col min="26" max="26" width="23" style="38" customWidth="1"/>
    <col min="27" max="27" width="20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9000000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345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430</v>
      </c>
      <c r="D4" s="54" t="s">
        <v>125</v>
      </c>
      <c r="E4" s="53">
        <f>SUM(E6:E36)</f>
        <v>0</v>
      </c>
      <c r="F4" s="54"/>
      <c r="G4" s="97">
        <f>SUM(G6:G36)</f>
        <v>3.7500000000000004</v>
      </c>
      <c r="H4" s="56"/>
      <c r="I4" s="56"/>
      <c r="J4" s="56"/>
      <c r="K4" s="56"/>
      <c r="L4" s="53">
        <f t="shared" ref="L4:Q4" si="0">SUM(L6:L35)</f>
        <v>12</v>
      </c>
      <c r="M4" s="112">
        <f t="shared" si="0"/>
        <v>4.541666666666667</v>
      </c>
      <c r="N4" s="53">
        <f t="shared" si="0"/>
        <v>0.75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97">
        <f>SUM(R6:R36)</f>
        <v>8.6666666666666661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 t="s">
        <v>125</v>
      </c>
      <c r="E6" s="66"/>
      <c r="F6" s="68"/>
      <c r="G6" s="69">
        <f t="shared" ref="G6:G34" si="1">((K6-J6)+(I6-H6))</f>
        <v>0</v>
      </c>
      <c r="H6" s="145">
        <v>0</v>
      </c>
      <c r="I6" s="145">
        <v>0</v>
      </c>
      <c r="J6" s="145">
        <v>0</v>
      </c>
      <c r="K6" s="145">
        <v>0</v>
      </c>
      <c r="L6" s="106">
        <v>0</v>
      </c>
      <c r="M6" s="137"/>
      <c r="N6" s="146"/>
      <c r="O6" s="146"/>
      <c r="P6" s="146"/>
      <c r="Q6" s="146"/>
      <c r="R6" s="73">
        <f t="shared" ref="R6:R34" si="2">IF(AND(SUM(G6+M6+N6+O6+Q6+S6)=0,P6&lt;&gt;0),0,SUM(G6+M6+N6+O6+Q6+S6)-IF(AND(SUM(M6:O6,Q6,S6)=P6,G6=0),P6,0))</f>
        <v>0</v>
      </c>
      <c r="S6" s="74"/>
      <c r="T6" s="74"/>
      <c r="U6" s="109"/>
      <c r="V6" s="77"/>
      <c r="W6" s="77" t="s">
        <v>151</v>
      </c>
      <c r="Y6" s="78" t="s">
        <v>131</v>
      </c>
      <c r="Z6" s="79" t="str">
        <f t="array" aca="1" ref="Z6" ca="1">MID(CELL("filename", Z6), FIND("]", CELL("filename", Z6)) + 1, 31)</f>
        <v>میکسر شماره 4</v>
      </c>
      <c r="AA6" s="78" t="s">
        <v>132</v>
      </c>
      <c r="AB6" s="80" t="s">
        <v>346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 t="s">
        <v>125</v>
      </c>
      <c r="E7" s="66"/>
      <c r="F7" s="67"/>
      <c r="G7" s="69">
        <f t="shared" si="1"/>
        <v>0</v>
      </c>
      <c r="H7" s="145">
        <v>0</v>
      </c>
      <c r="I7" s="145">
        <v>0</v>
      </c>
      <c r="J7" s="145">
        <v>0</v>
      </c>
      <c r="K7" s="145">
        <v>0</v>
      </c>
      <c r="L7" s="106">
        <f t="shared" ref="L7:L34" si="3">IF(G7&gt;0,1,IF(G7=0,0," "))</f>
        <v>0</v>
      </c>
      <c r="M7" s="137">
        <v>0.375</v>
      </c>
      <c r="N7" s="146"/>
      <c r="O7" s="146"/>
      <c r="P7" s="146"/>
      <c r="Q7" s="146"/>
      <c r="R7" s="73">
        <f t="shared" si="2"/>
        <v>0.375</v>
      </c>
      <c r="S7" s="74"/>
      <c r="T7" s="74"/>
      <c r="U7" s="147" t="s">
        <v>301</v>
      </c>
      <c r="V7" s="77"/>
      <c r="W7" s="77" t="s">
        <v>151</v>
      </c>
      <c r="Y7" s="81" t="s">
        <v>136</v>
      </c>
      <c r="Z7" s="113" t="s">
        <v>347</v>
      </c>
      <c r="AA7" s="78" t="s">
        <v>138</v>
      </c>
      <c r="AB7" s="82" t="s">
        <v>348</v>
      </c>
    </row>
    <row r="8" spans="1:42" ht="40.200000000000003" customHeight="1" x14ac:dyDescent="0.3">
      <c r="A8" s="65" t="s">
        <v>140</v>
      </c>
      <c r="B8" s="66" t="s">
        <v>141</v>
      </c>
      <c r="C8" s="101"/>
      <c r="D8" s="99" t="s">
        <v>125</v>
      </c>
      <c r="E8" s="66"/>
      <c r="F8" s="67"/>
      <c r="G8" s="69">
        <f t="shared" si="1"/>
        <v>0</v>
      </c>
      <c r="H8" s="145">
        <v>0</v>
      </c>
      <c r="I8" s="145">
        <v>0</v>
      </c>
      <c r="J8" s="145">
        <v>0</v>
      </c>
      <c r="K8" s="145">
        <v>0</v>
      </c>
      <c r="L8" s="106">
        <f t="shared" si="3"/>
        <v>0</v>
      </c>
      <c r="M8" s="137">
        <v>0.375</v>
      </c>
      <c r="N8" s="146"/>
      <c r="O8" s="146"/>
      <c r="P8" s="146"/>
      <c r="Q8" s="146"/>
      <c r="R8" s="73">
        <f t="shared" si="2"/>
        <v>0.375</v>
      </c>
      <c r="S8" s="74"/>
      <c r="T8" s="74"/>
      <c r="U8" s="147" t="s">
        <v>301</v>
      </c>
      <c r="V8" s="77"/>
      <c r="W8" s="77" t="s">
        <v>151</v>
      </c>
      <c r="Y8" s="81" t="s">
        <v>144</v>
      </c>
      <c r="Z8" s="113" t="s">
        <v>349</v>
      </c>
      <c r="AA8" s="81" t="s">
        <v>146</v>
      </c>
      <c r="AB8" s="83"/>
    </row>
    <row r="9" spans="1:42" ht="57.75" customHeight="1" x14ac:dyDescent="0.3">
      <c r="A9" s="65" t="s">
        <v>148</v>
      </c>
      <c r="B9" s="66" t="s">
        <v>149</v>
      </c>
      <c r="C9" s="66">
        <v>60</v>
      </c>
      <c r="D9" s="99" t="s">
        <v>125</v>
      </c>
      <c r="E9" s="66"/>
      <c r="F9" s="67"/>
      <c r="G9" s="69">
        <f t="shared" si="1"/>
        <v>0.37500000000000006</v>
      </c>
      <c r="H9" s="145">
        <v>0.33333333333333331</v>
      </c>
      <c r="I9" s="145">
        <v>0.5</v>
      </c>
      <c r="J9" s="145">
        <v>0.5</v>
      </c>
      <c r="K9" s="145">
        <v>0.70833333333333337</v>
      </c>
      <c r="L9" s="106">
        <f t="shared" si="3"/>
        <v>1</v>
      </c>
      <c r="M9" s="146"/>
      <c r="N9" s="146"/>
      <c r="O9" s="146"/>
      <c r="P9" s="146"/>
      <c r="Q9" s="146"/>
      <c r="R9" s="73">
        <f t="shared" si="2"/>
        <v>0.37500000000000006</v>
      </c>
      <c r="S9" s="74"/>
      <c r="T9" s="74"/>
      <c r="U9" s="147" t="s">
        <v>350</v>
      </c>
      <c r="V9" s="77" t="s">
        <v>351</v>
      </c>
      <c r="W9" s="77" t="s">
        <v>151</v>
      </c>
      <c r="Y9" s="81" t="s">
        <v>152</v>
      </c>
      <c r="Z9" s="83"/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>
        <v>30</v>
      </c>
      <c r="D10" s="99" t="s">
        <v>125</v>
      </c>
      <c r="E10" s="66"/>
      <c r="F10" s="67"/>
      <c r="G10" s="69">
        <f t="shared" si="1"/>
        <v>0.16666666666666657</v>
      </c>
      <c r="H10" s="145">
        <v>0.375</v>
      </c>
      <c r="I10" s="145">
        <v>0.45833333333333331</v>
      </c>
      <c r="J10" s="145">
        <v>0.58333333333333337</v>
      </c>
      <c r="K10" s="145">
        <v>0.66666666666666663</v>
      </c>
      <c r="L10" s="106">
        <f t="shared" si="3"/>
        <v>1</v>
      </c>
      <c r="M10" s="73">
        <v>0.25</v>
      </c>
      <c r="N10" s="137"/>
      <c r="O10" s="146"/>
      <c r="P10" s="146"/>
      <c r="Q10" s="146"/>
      <c r="R10" s="73">
        <f t="shared" si="2"/>
        <v>0.41666666666666657</v>
      </c>
      <c r="S10" s="74"/>
      <c r="T10" s="85"/>
      <c r="U10" s="147" t="s">
        <v>352</v>
      </c>
      <c r="V10" s="77" t="s">
        <v>351</v>
      </c>
      <c r="W10" s="77" t="s">
        <v>151</v>
      </c>
      <c r="X10" s="42"/>
      <c r="Y10" s="81" t="s">
        <v>157</v>
      </c>
      <c r="Z10" s="83"/>
      <c r="AA10" s="81"/>
      <c r="AB10" s="83"/>
    </row>
    <row r="11" spans="1:42" ht="65.25" customHeight="1" x14ac:dyDescent="0.3">
      <c r="A11" s="65" t="s">
        <v>158</v>
      </c>
      <c r="B11" s="66" t="s">
        <v>159</v>
      </c>
      <c r="C11" s="66">
        <v>50</v>
      </c>
      <c r="D11" s="99" t="s">
        <v>125</v>
      </c>
      <c r="E11" s="66"/>
      <c r="F11" s="68"/>
      <c r="G11" s="69">
        <f t="shared" si="1"/>
        <v>0.37500000000000006</v>
      </c>
      <c r="H11" s="145">
        <v>0.33333333333333331</v>
      </c>
      <c r="I11" s="145">
        <v>0.5</v>
      </c>
      <c r="J11" s="145">
        <v>0.5</v>
      </c>
      <c r="K11" s="145">
        <v>0.70833333333333337</v>
      </c>
      <c r="L11" s="106">
        <f t="shared" si="3"/>
        <v>1</v>
      </c>
      <c r="M11" s="146"/>
      <c r="N11" s="146"/>
      <c r="O11" s="146"/>
      <c r="P11" s="146"/>
      <c r="Q11" s="146"/>
      <c r="R11" s="73">
        <f t="shared" si="2"/>
        <v>0.37500000000000006</v>
      </c>
      <c r="S11" s="74"/>
      <c r="T11" s="74"/>
      <c r="U11" s="102" t="s">
        <v>353</v>
      </c>
      <c r="V11" s="77" t="s">
        <v>351</v>
      </c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50.25" customHeight="1" x14ac:dyDescent="0.3">
      <c r="A12" s="65" t="s">
        <v>165</v>
      </c>
      <c r="B12" s="66" t="s">
        <v>166</v>
      </c>
      <c r="C12" s="66">
        <v>60</v>
      </c>
      <c r="D12" s="99" t="s">
        <v>125</v>
      </c>
      <c r="E12" s="66"/>
      <c r="F12" s="67"/>
      <c r="G12" s="69">
        <f t="shared" si="1"/>
        <v>0.29166666666666669</v>
      </c>
      <c r="H12" s="145">
        <v>0.33333333333333331</v>
      </c>
      <c r="I12" s="145">
        <v>0.5</v>
      </c>
      <c r="J12" s="145">
        <v>0.5</v>
      </c>
      <c r="K12" s="145">
        <v>0.625</v>
      </c>
      <c r="L12" s="106">
        <f t="shared" si="3"/>
        <v>1</v>
      </c>
      <c r="M12" s="111">
        <v>8.3333333333333329E-2</v>
      </c>
      <c r="N12" s="146"/>
      <c r="O12" s="146"/>
      <c r="P12" s="146"/>
      <c r="Q12" s="146"/>
      <c r="R12" s="73">
        <f t="shared" si="2"/>
        <v>0.375</v>
      </c>
      <c r="S12" s="74"/>
      <c r="T12" s="85"/>
      <c r="U12" s="102" t="s">
        <v>354</v>
      </c>
      <c r="V12" s="77" t="s">
        <v>351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 t="s">
        <v>125</v>
      </c>
      <c r="E13" s="66"/>
      <c r="F13" s="68"/>
      <c r="G13" s="69">
        <f t="shared" si="1"/>
        <v>0</v>
      </c>
      <c r="H13" s="145">
        <v>0</v>
      </c>
      <c r="I13" s="145">
        <v>0</v>
      </c>
      <c r="J13" s="145">
        <v>0</v>
      </c>
      <c r="K13" s="145">
        <v>0</v>
      </c>
      <c r="L13" s="106">
        <f t="shared" si="3"/>
        <v>0</v>
      </c>
      <c r="M13" s="146"/>
      <c r="N13" s="146"/>
      <c r="O13" s="146"/>
      <c r="P13" s="146"/>
      <c r="Q13" s="146"/>
      <c r="R13" s="73">
        <f t="shared" si="2"/>
        <v>0</v>
      </c>
      <c r="S13" s="74"/>
      <c r="T13" s="74"/>
      <c r="U13" s="102"/>
      <c r="V13" s="77" t="s">
        <v>351</v>
      </c>
      <c r="W13" s="77" t="s">
        <v>151</v>
      </c>
      <c r="X13" s="42"/>
      <c r="Y13" s="81" t="s">
        <v>170</v>
      </c>
      <c r="Z13" s="83"/>
    </row>
    <row r="14" spans="1:42" ht="66.75" customHeight="1" x14ac:dyDescent="0.3">
      <c r="A14" s="65" t="s">
        <v>171</v>
      </c>
      <c r="B14" s="66" t="s">
        <v>135</v>
      </c>
      <c r="C14" s="66">
        <v>50</v>
      </c>
      <c r="D14" s="99" t="s">
        <v>125</v>
      </c>
      <c r="E14" s="66"/>
      <c r="F14" s="67"/>
      <c r="G14" s="69">
        <f t="shared" si="1"/>
        <v>0.37500000000000006</v>
      </c>
      <c r="H14" s="145">
        <v>0.33333333333333331</v>
      </c>
      <c r="I14" s="145">
        <v>0.5</v>
      </c>
      <c r="J14" s="145">
        <v>0.5</v>
      </c>
      <c r="K14" s="145">
        <v>0.70833333333333337</v>
      </c>
      <c r="L14" s="106">
        <f t="shared" si="3"/>
        <v>1</v>
      </c>
      <c r="M14" s="146"/>
      <c r="N14" s="146"/>
      <c r="O14" s="146"/>
      <c r="P14" s="146"/>
      <c r="Q14" s="146"/>
      <c r="R14" s="73">
        <f t="shared" si="2"/>
        <v>0.37500000000000006</v>
      </c>
      <c r="S14" s="74"/>
      <c r="T14" s="74"/>
      <c r="U14" s="102" t="s">
        <v>355</v>
      </c>
      <c r="V14" s="77" t="s">
        <v>351</v>
      </c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>
        <v>30</v>
      </c>
      <c r="D15" s="99" t="s">
        <v>125</v>
      </c>
      <c r="E15" s="66"/>
      <c r="F15" s="68"/>
      <c r="G15" s="69">
        <f t="shared" si="1"/>
        <v>8.3333333333333315E-2</v>
      </c>
      <c r="H15" s="145">
        <v>0.41666666666666669</v>
      </c>
      <c r="I15" s="145">
        <v>0.5</v>
      </c>
      <c r="J15" s="145">
        <v>0</v>
      </c>
      <c r="K15" s="145">
        <v>0</v>
      </c>
      <c r="L15" s="106">
        <f t="shared" si="3"/>
        <v>1</v>
      </c>
      <c r="M15" s="111">
        <v>0.29166666666666669</v>
      </c>
      <c r="N15" s="146"/>
      <c r="O15" s="146"/>
      <c r="P15" s="146"/>
      <c r="Q15" s="146"/>
      <c r="R15" s="73">
        <f t="shared" si="2"/>
        <v>0.375</v>
      </c>
      <c r="S15" s="74"/>
      <c r="T15" s="74"/>
      <c r="U15" s="102" t="s">
        <v>356</v>
      </c>
      <c r="V15" s="77" t="s">
        <v>351</v>
      </c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 t="s">
        <v>125</v>
      </c>
      <c r="E16" s="66"/>
      <c r="F16" s="68"/>
      <c r="G16" s="69">
        <f t="shared" si="1"/>
        <v>0</v>
      </c>
      <c r="H16" s="145">
        <v>0</v>
      </c>
      <c r="I16" s="145">
        <v>0</v>
      </c>
      <c r="J16" s="145">
        <v>0</v>
      </c>
      <c r="K16" s="145">
        <v>0</v>
      </c>
      <c r="L16" s="106">
        <f t="shared" si="3"/>
        <v>0</v>
      </c>
      <c r="M16" s="111">
        <v>0.375</v>
      </c>
      <c r="N16" s="146"/>
      <c r="O16" s="146"/>
      <c r="P16" s="146"/>
      <c r="Q16" s="146"/>
      <c r="R16" s="73">
        <v>0</v>
      </c>
      <c r="S16" s="74"/>
      <c r="T16" s="74"/>
      <c r="U16" s="102" t="s">
        <v>223</v>
      </c>
      <c r="V16" s="77"/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 t="s">
        <v>125</v>
      </c>
      <c r="E17" s="66"/>
      <c r="F17" s="68"/>
      <c r="G17" s="69">
        <f t="shared" si="1"/>
        <v>0</v>
      </c>
      <c r="H17" s="145">
        <v>0</v>
      </c>
      <c r="I17" s="145">
        <v>0</v>
      </c>
      <c r="J17" s="145">
        <v>0</v>
      </c>
      <c r="K17" s="145">
        <v>0</v>
      </c>
      <c r="L17" s="106">
        <f t="shared" si="3"/>
        <v>0</v>
      </c>
      <c r="M17" s="111"/>
      <c r="N17" s="111">
        <v>0.375</v>
      </c>
      <c r="O17" s="146"/>
      <c r="P17" s="146"/>
      <c r="Q17" s="146"/>
      <c r="R17" s="73">
        <f t="shared" si="2"/>
        <v>0.375</v>
      </c>
      <c r="S17" s="74"/>
      <c r="T17" s="85"/>
      <c r="U17" s="102" t="s">
        <v>340</v>
      </c>
      <c r="V17" s="77"/>
      <c r="W17" s="77" t="s">
        <v>151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66"/>
      <c r="D18" s="99" t="s">
        <v>125</v>
      </c>
      <c r="E18" s="66"/>
      <c r="F18" s="68"/>
      <c r="G18" s="69">
        <f t="shared" si="1"/>
        <v>0</v>
      </c>
      <c r="H18" s="145">
        <v>0</v>
      </c>
      <c r="I18" s="145">
        <v>0</v>
      </c>
      <c r="J18" s="145">
        <v>0</v>
      </c>
      <c r="K18" s="145">
        <v>0</v>
      </c>
      <c r="L18" s="106">
        <f t="shared" si="3"/>
        <v>0</v>
      </c>
      <c r="M18" s="111"/>
      <c r="N18" s="111">
        <v>0.375</v>
      </c>
      <c r="O18" s="146"/>
      <c r="P18" s="146"/>
      <c r="Q18" s="146"/>
      <c r="R18" s="73">
        <f t="shared" si="2"/>
        <v>0.375</v>
      </c>
      <c r="S18" s="74"/>
      <c r="T18" s="74"/>
      <c r="U18" s="102" t="s">
        <v>340</v>
      </c>
      <c r="V18" s="77"/>
      <c r="W18" s="77" t="s">
        <v>151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66"/>
      <c r="D19" s="99" t="s">
        <v>125</v>
      </c>
      <c r="E19" s="66"/>
      <c r="F19" s="68"/>
      <c r="G19" s="69">
        <f t="shared" si="1"/>
        <v>0</v>
      </c>
      <c r="H19" s="145">
        <v>0</v>
      </c>
      <c r="I19" s="145">
        <v>0</v>
      </c>
      <c r="J19" s="145">
        <v>0</v>
      </c>
      <c r="K19" s="145">
        <v>0</v>
      </c>
      <c r="L19" s="106">
        <f t="shared" si="3"/>
        <v>0</v>
      </c>
      <c r="M19" s="111">
        <v>0.375</v>
      </c>
      <c r="N19" s="146"/>
      <c r="O19" s="146"/>
      <c r="P19" s="146"/>
      <c r="Q19" s="146"/>
      <c r="R19" s="73">
        <f t="shared" si="2"/>
        <v>0.375</v>
      </c>
      <c r="S19" s="74"/>
      <c r="T19" s="74"/>
      <c r="U19" s="102" t="s">
        <v>223</v>
      </c>
      <c r="V19" s="77"/>
      <c r="W19" s="77" t="s">
        <v>151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66"/>
      <c r="D20" s="99" t="s">
        <v>125</v>
      </c>
      <c r="E20" s="66"/>
      <c r="F20" s="68"/>
      <c r="G20" s="69">
        <f t="shared" si="1"/>
        <v>0</v>
      </c>
      <c r="H20" s="145">
        <v>0</v>
      </c>
      <c r="I20" s="145">
        <v>0</v>
      </c>
      <c r="J20" s="145">
        <v>0</v>
      </c>
      <c r="K20" s="145">
        <v>0</v>
      </c>
      <c r="L20" s="106">
        <f t="shared" si="3"/>
        <v>0</v>
      </c>
      <c r="M20" s="137"/>
      <c r="N20" s="146"/>
      <c r="O20" s="146"/>
      <c r="P20" s="146"/>
      <c r="Q20" s="146"/>
      <c r="R20" s="73">
        <f t="shared" si="2"/>
        <v>0</v>
      </c>
      <c r="S20" s="74"/>
      <c r="T20" s="74"/>
      <c r="U20" s="147"/>
      <c r="V20" s="77" t="s">
        <v>351</v>
      </c>
      <c r="W20" s="77" t="s">
        <v>151</v>
      </c>
      <c r="X20" s="42"/>
    </row>
    <row r="21" spans="1:24" ht="70.5" customHeight="1" x14ac:dyDescent="0.3">
      <c r="A21" s="65" t="s">
        <v>185</v>
      </c>
      <c r="B21" s="66" t="s">
        <v>135</v>
      </c>
      <c r="C21" s="66">
        <v>50</v>
      </c>
      <c r="D21" s="99" t="s">
        <v>125</v>
      </c>
      <c r="E21" s="66"/>
      <c r="F21" s="68"/>
      <c r="G21" s="69">
        <f t="shared" si="1"/>
        <v>0.37500000000000006</v>
      </c>
      <c r="H21" s="145">
        <v>0.33333333333333331</v>
      </c>
      <c r="I21" s="145">
        <v>0.5</v>
      </c>
      <c r="J21" s="145">
        <v>0.5</v>
      </c>
      <c r="K21" s="145">
        <v>0.70833333333333337</v>
      </c>
      <c r="L21" s="106">
        <f t="shared" si="3"/>
        <v>1</v>
      </c>
      <c r="M21" s="137"/>
      <c r="N21" s="146"/>
      <c r="O21" s="146"/>
      <c r="P21" s="146"/>
      <c r="Q21" s="146"/>
      <c r="R21" s="73">
        <f t="shared" si="2"/>
        <v>0.37500000000000006</v>
      </c>
      <c r="S21" s="74"/>
      <c r="T21" s="74"/>
      <c r="U21" s="102" t="s">
        <v>357</v>
      </c>
      <c r="V21" s="77" t="s">
        <v>351</v>
      </c>
      <c r="W21" s="77" t="s">
        <v>151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>
        <v>20</v>
      </c>
      <c r="D22" s="99" t="s">
        <v>125</v>
      </c>
      <c r="E22" s="66"/>
      <c r="F22" s="68"/>
      <c r="G22" s="69">
        <f t="shared" si="1"/>
        <v>0.37500000000000006</v>
      </c>
      <c r="H22" s="145">
        <v>0.33333333333333331</v>
      </c>
      <c r="I22" s="145">
        <v>0.5</v>
      </c>
      <c r="J22" s="145">
        <v>0.5</v>
      </c>
      <c r="K22" s="145">
        <v>0.70833333333333337</v>
      </c>
      <c r="L22" s="106">
        <f t="shared" si="3"/>
        <v>1</v>
      </c>
      <c r="M22" s="146"/>
      <c r="N22" s="146"/>
      <c r="O22" s="146"/>
      <c r="P22" s="146"/>
      <c r="Q22" s="146"/>
      <c r="R22" s="73">
        <f t="shared" si="2"/>
        <v>0.37500000000000006</v>
      </c>
      <c r="S22" s="74"/>
      <c r="T22" s="74"/>
      <c r="U22" s="102" t="s">
        <v>358</v>
      </c>
      <c r="V22" s="77" t="s">
        <v>351</v>
      </c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>
        <v>20</v>
      </c>
      <c r="D23" s="99" t="s">
        <v>125</v>
      </c>
      <c r="E23" s="66"/>
      <c r="F23" s="68"/>
      <c r="G23" s="69">
        <f t="shared" si="1"/>
        <v>0.37500000000000006</v>
      </c>
      <c r="H23" s="145">
        <v>0.33333333333333331</v>
      </c>
      <c r="I23" s="145">
        <v>0.5</v>
      </c>
      <c r="J23" s="145">
        <v>0.5</v>
      </c>
      <c r="K23" s="145">
        <v>0.70833333333333337</v>
      </c>
      <c r="L23" s="106">
        <f t="shared" si="3"/>
        <v>1</v>
      </c>
      <c r="M23" s="146"/>
      <c r="N23" s="146"/>
      <c r="O23" s="146"/>
      <c r="P23" s="146"/>
      <c r="Q23" s="146"/>
      <c r="R23" s="73">
        <f t="shared" si="2"/>
        <v>0.37500000000000006</v>
      </c>
      <c r="S23" s="74"/>
      <c r="T23" s="74"/>
      <c r="U23" s="102" t="s">
        <v>359</v>
      </c>
      <c r="V23" s="77" t="s">
        <v>351</v>
      </c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 t="s">
        <v>125</v>
      </c>
      <c r="E24" s="66"/>
      <c r="F24" s="67"/>
      <c r="G24" s="69">
        <f t="shared" si="1"/>
        <v>0</v>
      </c>
      <c r="H24" s="145">
        <v>0</v>
      </c>
      <c r="I24" s="145">
        <v>0</v>
      </c>
      <c r="J24" s="145">
        <v>0</v>
      </c>
      <c r="K24" s="145">
        <v>0</v>
      </c>
      <c r="L24" s="106">
        <f t="shared" si="3"/>
        <v>0</v>
      </c>
      <c r="M24" s="111">
        <v>0.375</v>
      </c>
      <c r="N24" s="137"/>
      <c r="O24" s="146"/>
      <c r="P24" s="146"/>
      <c r="Q24" s="146"/>
      <c r="R24" s="73">
        <f t="shared" si="2"/>
        <v>0.375</v>
      </c>
      <c r="S24" s="74"/>
      <c r="T24" s="85"/>
      <c r="U24" s="102" t="s">
        <v>223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 t="s">
        <v>125</v>
      </c>
      <c r="E25" s="66"/>
      <c r="F25" s="68"/>
      <c r="G25" s="69">
        <f t="shared" si="1"/>
        <v>0</v>
      </c>
      <c r="H25" s="145">
        <v>0</v>
      </c>
      <c r="I25" s="145">
        <v>0</v>
      </c>
      <c r="J25" s="145">
        <v>0</v>
      </c>
      <c r="K25" s="145">
        <v>0</v>
      </c>
      <c r="L25" s="106">
        <f t="shared" si="3"/>
        <v>0</v>
      </c>
      <c r="M25" s="111">
        <v>0.375</v>
      </c>
      <c r="N25" s="146"/>
      <c r="O25" s="146"/>
      <c r="P25" s="146"/>
      <c r="Q25" s="146"/>
      <c r="R25" s="73">
        <f t="shared" si="2"/>
        <v>0.375</v>
      </c>
      <c r="S25" s="74"/>
      <c r="T25" s="74"/>
      <c r="U25" s="102" t="s">
        <v>223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>
        <v>10</v>
      </c>
      <c r="D26" s="99" t="s">
        <v>125</v>
      </c>
      <c r="E26" s="66"/>
      <c r="F26" s="68"/>
      <c r="G26" s="69">
        <f t="shared" si="1"/>
        <v>0.24999999999999994</v>
      </c>
      <c r="H26" s="145">
        <v>0.33333333333333331</v>
      </c>
      <c r="I26" s="145">
        <v>0.5</v>
      </c>
      <c r="J26" s="145">
        <v>0.58333333333333337</v>
      </c>
      <c r="K26" s="145">
        <v>0.66666666666666663</v>
      </c>
      <c r="L26" s="106">
        <f t="shared" si="3"/>
        <v>1</v>
      </c>
      <c r="M26" s="111">
        <v>0.125</v>
      </c>
      <c r="N26" s="146"/>
      <c r="O26" s="146"/>
      <c r="P26" s="146"/>
      <c r="Q26" s="146"/>
      <c r="R26" s="73">
        <f t="shared" si="2"/>
        <v>0.37499999999999994</v>
      </c>
      <c r="S26" s="74"/>
      <c r="T26" s="85"/>
      <c r="U26" s="102" t="s">
        <v>360</v>
      </c>
      <c r="V26" s="77" t="s">
        <v>351</v>
      </c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 t="s">
        <v>125</v>
      </c>
      <c r="E27" s="66"/>
      <c r="F27" s="68"/>
      <c r="G27" s="69">
        <f t="shared" si="1"/>
        <v>0</v>
      </c>
      <c r="H27" s="145">
        <v>0</v>
      </c>
      <c r="I27" s="145">
        <v>0</v>
      </c>
      <c r="J27" s="145">
        <v>0</v>
      </c>
      <c r="K27" s="145">
        <v>0</v>
      </c>
      <c r="L27" s="71">
        <f t="shared" si="3"/>
        <v>0</v>
      </c>
      <c r="M27" s="65"/>
      <c r="N27" s="65"/>
      <c r="O27" s="65"/>
      <c r="P27" s="65"/>
      <c r="Q27" s="65"/>
      <c r="R27" s="73">
        <f t="shared" si="2"/>
        <v>0</v>
      </c>
      <c r="S27" s="74"/>
      <c r="T27" s="74"/>
      <c r="U27" s="65"/>
      <c r="V27" s="77"/>
      <c r="W27" s="77" t="s">
        <v>151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 t="s">
        <v>125</v>
      </c>
      <c r="E28" s="66"/>
      <c r="F28" s="68"/>
      <c r="G28" s="69">
        <f t="shared" si="1"/>
        <v>0</v>
      </c>
      <c r="H28" s="145">
        <v>0</v>
      </c>
      <c r="I28" s="145">
        <v>0</v>
      </c>
      <c r="J28" s="145">
        <v>0</v>
      </c>
      <c r="K28" s="145">
        <v>0</v>
      </c>
      <c r="L28" s="71">
        <f t="shared" si="3"/>
        <v>0</v>
      </c>
      <c r="M28" s="70">
        <v>0.375</v>
      </c>
      <c r="N28" s="65"/>
      <c r="O28" s="65"/>
      <c r="P28" s="65"/>
      <c r="Q28" s="65"/>
      <c r="R28" s="73">
        <f t="shared" si="2"/>
        <v>0.375</v>
      </c>
      <c r="S28" s="74"/>
      <c r="T28" s="74"/>
      <c r="U28" s="75" t="s">
        <v>361</v>
      </c>
      <c r="V28" s="77"/>
      <c r="W28" s="77" t="s">
        <v>151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 t="s">
        <v>125</v>
      </c>
      <c r="E29" s="66"/>
      <c r="F29" s="68"/>
      <c r="G29" s="69">
        <f t="shared" si="1"/>
        <v>0</v>
      </c>
      <c r="H29" s="145">
        <v>0</v>
      </c>
      <c r="I29" s="145">
        <v>0</v>
      </c>
      <c r="J29" s="145">
        <v>0</v>
      </c>
      <c r="K29" s="145">
        <v>0</v>
      </c>
      <c r="L29" s="71">
        <f t="shared" si="3"/>
        <v>0</v>
      </c>
      <c r="M29" s="70">
        <v>0.375</v>
      </c>
      <c r="N29" s="65"/>
      <c r="O29" s="65"/>
      <c r="P29" s="65"/>
      <c r="Q29" s="65"/>
      <c r="R29" s="73">
        <f t="shared" si="2"/>
        <v>0.375</v>
      </c>
      <c r="S29" s="74"/>
      <c r="T29" s="74"/>
      <c r="U29" s="75" t="s">
        <v>361</v>
      </c>
      <c r="V29" s="77"/>
      <c r="W29" s="77" t="s">
        <v>143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 t="s">
        <v>125</v>
      </c>
      <c r="E30" s="66"/>
      <c r="F30" s="67"/>
      <c r="G30" s="69">
        <f t="shared" si="1"/>
        <v>0</v>
      </c>
      <c r="H30" s="145">
        <v>0</v>
      </c>
      <c r="I30" s="145">
        <v>0</v>
      </c>
      <c r="J30" s="145">
        <v>0</v>
      </c>
      <c r="K30" s="145">
        <v>0</v>
      </c>
      <c r="L30" s="71">
        <f t="shared" si="3"/>
        <v>0</v>
      </c>
      <c r="M30" s="70">
        <v>0.375</v>
      </c>
      <c r="N30" s="65"/>
      <c r="O30" s="65"/>
      <c r="P30" s="65"/>
      <c r="Q30" s="65"/>
      <c r="R30" s="73">
        <f t="shared" si="2"/>
        <v>0.375</v>
      </c>
      <c r="S30" s="74"/>
      <c r="T30" s="74"/>
      <c r="U30" s="75" t="s">
        <v>361</v>
      </c>
      <c r="V30" s="77"/>
      <c r="W30" s="77" t="s">
        <v>143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 t="s">
        <v>125</v>
      </c>
      <c r="E31" s="66"/>
      <c r="F31" s="67"/>
      <c r="G31" s="69">
        <f t="shared" si="1"/>
        <v>0</v>
      </c>
      <c r="H31" s="145">
        <v>0</v>
      </c>
      <c r="I31" s="145">
        <v>0</v>
      </c>
      <c r="J31" s="145">
        <v>0</v>
      </c>
      <c r="K31" s="145">
        <v>0</v>
      </c>
      <c r="L31" s="71">
        <f t="shared" si="3"/>
        <v>0</v>
      </c>
      <c r="M31" s="70">
        <v>0.375</v>
      </c>
      <c r="N31" s="65"/>
      <c r="O31" s="65"/>
      <c r="P31" s="65"/>
      <c r="Q31" s="65"/>
      <c r="R31" s="73">
        <f t="shared" si="2"/>
        <v>0.375</v>
      </c>
      <c r="S31" s="74"/>
      <c r="T31" s="85"/>
      <c r="U31" s="75" t="s">
        <v>361</v>
      </c>
      <c r="V31" s="77"/>
      <c r="W31" s="77" t="s">
        <v>143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/>
      <c r="D32" s="99" t="s">
        <v>125</v>
      </c>
      <c r="E32" s="66"/>
      <c r="F32" s="67"/>
      <c r="G32" s="69">
        <f t="shared" si="1"/>
        <v>0.37500000000000006</v>
      </c>
      <c r="H32" s="145">
        <v>0.33333333333333331</v>
      </c>
      <c r="I32" s="145">
        <v>0.5</v>
      </c>
      <c r="J32" s="145">
        <v>0.5</v>
      </c>
      <c r="K32" s="145">
        <v>0.70833333333333337</v>
      </c>
      <c r="L32" s="71">
        <f t="shared" si="3"/>
        <v>1</v>
      </c>
      <c r="M32" s="70">
        <v>0</v>
      </c>
      <c r="N32" s="65"/>
      <c r="O32" s="65"/>
      <c r="P32" s="65"/>
      <c r="Q32" s="65"/>
      <c r="R32" s="73">
        <f t="shared" si="2"/>
        <v>0.37500000000000006</v>
      </c>
      <c r="S32" s="74"/>
      <c r="T32" s="74"/>
      <c r="U32" s="75" t="s">
        <v>362</v>
      </c>
      <c r="V32" s="77"/>
      <c r="W32" s="77" t="s">
        <v>143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50</v>
      </c>
      <c r="D33" s="99" t="s">
        <v>125</v>
      </c>
      <c r="E33" s="66"/>
      <c r="F33" s="67"/>
      <c r="G33" s="69">
        <f t="shared" si="1"/>
        <v>0.33333333333333331</v>
      </c>
      <c r="H33" s="145">
        <v>0.33333333333333331</v>
      </c>
      <c r="I33" s="145">
        <v>0.5</v>
      </c>
      <c r="J33" s="145">
        <v>0.5</v>
      </c>
      <c r="K33" s="145">
        <v>0.66666666666666663</v>
      </c>
      <c r="L33" s="71">
        <f t="shared" si="3"/>
        <v>1</v>
      </c>
      <c r="M33" s="70">
        <v>4.1666666666666664E-2</v>
      </c>
      <c r="N33" s="65"/>
      <c r="O33" s="65"/>
      <c r="P33" s="65"/>
      <c r="Q33" s="65"/>
      <c r="R33" s="73">
        <f t="shared" si="2"/>
        <v>0.375</v>
      </c>
      <c r="S33" s="74"/>
      <c r="T33" s="85"/>
      <c r="U33" s="75" t="s">
        <v>363</v>
      </c>
      <c r="V33" s="77"/>
      <c r="W33" s="77" t="s">
        <v>143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 t="s">
        <v>125</v>
      </c>
      <c r="E34" s="66"/>
      <c r="F34" s="67"/>
      <c r="G34" s="69">
        <f t="shared" si="1"/>
        <v>0</v>
      </c>
      <c r="H34" s="145">
        <v>0</v>
      </c>
      <c r="I34" s="145">
        <v>0</v>
      </c>
      <c r="J34" s="145">
        <v>0</v>
      </c>
      <c r="K34" s="145">
        <v>0</v>
      </c>
      <c r="L34" s="71">
        <f t="shared" si="3"/>
        <v>0</v>
      </c>
      <c r="M34" s="65"/>
      <c r="N34" s="65"/>
      <c r="O34" s="65"/>
      <c r="P34" s="65"/>
      <c r="Q34" s="65"/>
      <c r="R34" s="73">
        <f t="shared" si="2"/>
        <v>0</v>
      </c>
      <c r="S34" s="74"/>
      <c r="T34" s="74"/>
      <c r="U34" s="135"/>
      <c r="V34" s="77"/>
      <c r="W34" s="77" t="s">
        <v>143</v>
      </c>
      <c r="X34" s="42"/>
    </row>
    <row r="35" spans="1:24" ht="40.200000000000003" customHeight="1" x14ac:dyDescent="0.3">
      <c r="A35" s="65"/>
      <c r="B35" s="66"/>
      <c r="C35" s="66"/>
      <c r="D35" s="99"/>
      <c r="E35" s="66"/>
      <c r="F35" s="68"/>
      <c r="G35" s="69"/>
      <c r="H35" s="145"/>
      <c r="I35" s="145"/>
      <c r="J35" s="145"/>
      <c r="K35" s="145"/>
      <c r="L35" s="71"/>
      <c r="M35" s="65"/>
      <c r="N35" s="65"/>
      <c r="O35" s="65"/>
      <c r="P35" s="65"/>
      <c r="Q35" s="65"/>
      <c r="R35" s="73"/>
      <c r="S35" s="74"/>
      <c r="T35" s="74"/>
      <c r="U35" s="135"/>
      <c r="V35" s="77"/>
      <c r="W35" s="77" t="s">
        <v>143</v>
      </c>
      <c r="X35" s="42"/>
    </row>
    <row r="36" spans="1:24" ht="40.200000000000003" customHeight="1" thickBot="1" x14ac:dyDescent="0.35">
      <c r="A36" s="65"/>
      <c r="B36" s="66"/>
      <c r="C36" s="66"/>
      <c r="D36" s="99"/>
      <c r="E36" s="66"/>
      <c r="F36" s="67"/>
      <c r="G36" s="69"/>
      <c r="H36" s="145"/>
      <c r="I36" s="145"/>
      <c r="J36" s="145"/>
      <c r="K36" s="145"/>
      <c r="L36" s="71"/>
      <c r="M36" s="65"/>
      <c r="N36" s="65"/>
      <c r="O36" s="65"/>
      <c r="P36" s="65"/>
      <c r="Q36" s="65"/>
      <c r="R36" s="73"/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3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BC3A814B-50BB-49EE-81B9-DA4ACC0F5951}"/>
    <dataValidation allowBlank="1" showErrorMessage="1" promptTitle="بعضی ماشین‌ها 2مدل حجم کار دارند" prompt="مثل تناژ و سرویسی" sqref="E3" xr:uid="{8834AE71-73F9-47AC-AFF1-B0076D3CDF50}"/>
    <dataValidation allowBlank="1" showInputMessage="1" showErrorMessage="1" promptTitle="بعضی ماشین‌ها 2مدل حجم کار دارند" prompt="مثلا تناژ و سرویسی" sqref="E4" xr:uid="{3D394ED1-37BB-4204-9FFF-96A28C308211}"/>
    <dataValidation errorStyle="information" allowBlank="1" showInputMessage="1" promptTitle="واحد2" prompt="واحد حجم کار درج شود_x000a_مثال: سرویس_x000a_(بعضی ماشین‌ها 2مدل حجم کار دارند)_x000a_" sqref="F4" xr:uid="{D92C1682-4F97-4AE2-82D6-CF83E7A9C2E7}"/>
    <dataValidation allowBlank="1" showErrorMessage="1" promptTitle="واحد حجم (میزان) کار مورد انتظار" prompt="مثال: تن" sqref="F3" xr:uid="{357D5925-5D94-48B3-98E3-C829FBF19E20}"/>
    <dataValidation allowBlank="1" showInputMessage="1" showErrorMessage="1" promptTitle="واحد حجم (میزان) کار مورد انتظار" prompt="مثال: تن" sqref="D3" xr:uid="{365A5D60-0976-4B6B-B3AD-935AE059C834}"/>
    <dataValidation errorStyle="information" allowBlank="1" showInputMessage="1" promptTitle="واحد" prompt="واحد حجم کار درج شود_x000a_مثال: متر مکعب" sqref="D4" xr:uid="{D8CE2CCA-877F-405B-9824-0D885500D178}"/>
  </dataValidations>
  <hyperlinks>
    <hyperlink ref="A1:A2" location="'کارکرد کلی'!A1" display="تاریخ" xr:uid="{7D408C65-E489-4970-B07D-D1CD57D8F7DF}"/>
    <hyperlink ref="Y3:AB4" location="'اطلاعات ماشین ها'!A1" display="شناسنامه و اطلاعات ماشین" xr:uid="{FDA2EC66-A4F7-44DD-8065-7C23374E0408}"/>
  </hyperlinks>
  <printOptions horizontalCentered="1" verticalCentered="1"/>
  <pageMargins left="0" right="0" top="0" bottom="0" header="0" footer="0"/>
  <pageSetup scale="35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C694-4B6A-47F2-A288-244E2DF15400}">
  <sheetPr>
    <tabColor rgb="FFFFFF00"/>
    <pageSetUpPr fitToPage="1"/>
  </sheetPr>
  <dimension ref="A1:AP43"/>
  <sheetViews>
    <sheetView rightToLeft="1" view="pageBreakPreview" zoomScale="60" zoomScaleNormal="80" workbookViewId="0">
      <pane xSplit="1" ySplit="4" topLeftCell="L25" activePane="bottomRight" state="frozen"/>
      <selection pane="topRight" activeCell="B1" sqref="B1"/>
      <selection pane="bottomLeft" activeCell="A5" sqref="A5"/>
      <selection pane="bottomRight" activeCell="M33" sqref="M3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5" width="10.33203125" style="38" bestFit="1" customWidth="1"/>
    <col min="16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30.5546875" style="38" customWidth="1"/>
    <col min="22" max="23" width="15.44140625" style="38" customWidth="1"/>
    <col min="24" max="24" width="13.33203125" style="38" customWidth="1"/>
    <col min="25" max="25" width="20.5546875" style="38" bestFit="1" customWidth="1"/>
    <col min="26" max="26" width="23" style="38" customWidth="1"/>
    <col min="27" max="27" width="20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9000000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364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350</v>
      </c>
      <c r="D4" s="54" t="s">
        <v>125</v>
      </c>
      <c r="E4" s="53">
        <f>SUM(E6:E36)</f>
        <v>0</v>
      </c>
      <c r="F4" s="54"/>
      <c r="G4" s="97">
        <f>SUM(G6:G36)</f>
        <v>1.4583333333333333</v>
      </c>
      <c r="H4" s="56"/>
      <c r="I4" s="56"/>
      <c r="J4" s="56"/>
      <c r="K4" s="56"/>
      <c r="L4" s="53">
        <f t="shared" ref="L4:Q4" si="0">SUM(L6:L35)</f>
        <v>6</v>
      </c>
      <c r="M4" s="112">
        <f t="shared" si="0"/>
        <v>7.541666666666667</v>
      </c>
      <c r="N4" s="112">
        <f t="shared" si="0"/>
        <v>0</v>
      </c>
      <c r="O4" s="112">
        <f t="shared" si="0"/>
        <v>0</v>
      </c>
      <c r="P4" s="53">
        <f t="shared" si="0"/>
        <v>0</v>
      </c>
      <c r="Q4" s="53">
        <f t="shared" si="0"/>
        <v>0</v>
      </c>
      <c r="R4" s="97">
        <f>SUM(R6:R36)</f>
        <v>9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 t="s">
        <v>125</v>
      </c>
      <c r="E6" s="66"/>
      <c r="F6" s="68"/>
      <c r="G6" s="69">
        <f t="shared" ref="G6:G36" si="1">((K6-J6)+(I6-H6))</f>
        <v>0</v>
      </c>
      <c r="H6" s="145">
        <v>0</v>
      </c>
      <c r="I6" s="145">
        <v>0</v>
      </c>
      <c r="J6" s="145">
        <v>0</v>
      </c>
      <c r="K6" s="145">
        <v>0</v>
      </c>
      <c r="L6" s="106">
        <v>0</v>
      </c>
      <c r="M6" s="146"/>
      <c r="N6" s="146"/>
      <c r="O6" s="146"/>
      <c r="P6" s="146"/>
      <c r="Q6" s="146"/>
      <c r="R6" s="73">
        <f t="shared" ref="R6" si="2">IF(AND(SUM(G6+M6+N6+O6+Q6+S6)=0,P6&lt;&gt;0),0,SUM(G6+M6+N6+O6+Q6+S6)-IF(AND(SUM(M6:O6,Q6,S6)=P6,G6=0),P6,0))</f>
        <v>0</v>
      </c>
      <c r="S6" s="74"/>
      <c r="T6" s="74"/>
      <c r="U6" s="71"/>
      <c r="V6" s="77"/>
      <c r="W6" s="76" t="s">
        <v>151</v>
      </c>
      <c r="Y6" s="78" t="s">
        <v>131</v>
      </c>
      <c r="Z6" s="79" t="str">
        <f t="array" aca="1" ref="Z6" ca="1">MID(CELL("filename", Z6), FIND("]", CELL("filename", Z6)) + 1, 31)</f>
        <v>میکسر شماره 3</v>
      </c>
      <c r="AA6" s="78" t="s">
        <v>132</v>
      </c>
      <c r="AB6" s="148" t="s">
        <v>365</v>
      </c>
    </row>
    <row r="7" spans="1:42" ht="40.200000000000003" customHeight="1" x14ac:dyDescent="0.3">
      <c r="A7" s="65" t="s">
        <v>134</v>
      </c>
      <c r="B7" s="66" t="s">
        <v>135</v>
      </c>
      <c r="C7" s="66"/>
      <c r="D7" s="99" t="s">
        <v>125</v>
      </c>
      <c r="E7" s="66"/>
      <c r="F7" s="67"/>
      <c r="G7" s="69">
        <f t="shared" si="1"/>
        <v>0</v>
      </c>
      <c r="H7" s="145">
        <v>0</v>
      </c>
      <c r="I7" s="145">
        <v>0</v>
      </c>
      <c r="J7" s="145">
        <v>0</v>
      </c>
      <c r="K7" s="145">
        <v>0</v>
      </c>
      <c r="L7" s="106">
        <f t="shared" ref="L7:L36" si="3">IF(G7&gt;0,1,IF(G7=0,0," "))</f>
        <v>0</v>
      </c>
      <c r="M7" s="137">
        <v>0.375</v>
      </c>
      <c r="N7" s="146"/>
      <c r="O7" s="146"/>
      <c r="P7" s="146"/>
      <c r="Q7" s="146"/>
      <c r="R7" s="73">
        <f t="shared" ref="R7:R36" si="4">IF(AND(SUM(G7+M7+N7+O7+Q7+S7)=0,P7&lt;&gt;0),0,SUM(G7+M7+N7+O7+Q7+S7)-IF(AND(SUM(M7:O7,Q7,S7)=P7,G7=0),P7,0))</f>
        <v>0.375</v>
      </c>
      <c r="S7" s="74"/>
      <c r="T7" s="74"/>
      <c r="U7" s="71" t="s">
        <v>223</v>
      </c>
      <c r="V7" s="77"/>
      <c r="W7" s="76" t="s">
        <v>151</v>
      </c>
      <c r="Y7" s="81" t="s">
        <v>136</v>
      </c>
      <c r="Z7" s="113" t="s">
        <v>366</v>
      </c>
      <c r="AA7" s="78" t="s">
        <v>138</v>
      </c>
      <c r="AB7" s="82" t="s">
        <v>367</v>
      </c>
    </row>
    <row r="8" spans="1:42" ht="40.200000000000003" customHeight="1" x14ac:dyDescent="0.3">
      <c r="A8" s="65" t="s">
        <v>140</v>
      </c>
      <c r="B8" s="66" t="s">
        <v>141</v>
      </c>
      <c r="C8" s="101"/>
      <c r="D8" s="99" t="s">
        <v>125</v>
      </c>
      <c r="E8" s="66"/>
      <c r="F8" s="67"/>
      <c r="G8" s="69">
        <f t="shared" si="1"/>
        <v>0</v>
      </c>
      <c r="H8" s="145">
        <v>0</v>
      </c>
      <c r="I8" s="145">
        <v>0</v>
      </c>
      <c r="J8" s="145">
        <v>0</v>
      </c>
      <c r="K8" s="145">
        <v>0</v>
      </c>
      <c r="L8" s="106">
        <f t="shared" si="3"/>
        <v>0</v>
      </c>
      <c r="M8" s="137">
        <v>0.375</v>
      </c>
      <c r="N8" s="146"/>
      <c r="O8" s="146"/>
      <c r="P8" s="146"/>
      <c r="Q8" s="146"/>
      <c r="R8" s="73">
        <f t="shared" si="4"/>
        <v>0.375</v>
      </c>
      <c r="S8" s="74"/>
      <c r="T8" s="74"/>
      <c r="U8" s="71" t="s">
        <v>223</v>
      </c>
      <c r="V8" s="77"/>
      <c r="W8" s="77" t="s">
        <v>151</v>
      </c>
      <c r="Y8" s="81" t="s">
        <v>144</v>
      </c>
      <c r="Z8" s="113" t="s">
        <v>368</v>
      </c>
      <c r="AA8" s="81" t="s">
        <v>369</v>
      </c>
      <c r="AB8" s="84"/>
    </row>
    <row r="9" spans="1:42" ht="40.200000000000003" customHeight="1" x14ac:dyDescent="0.3">
      <c r="A9" s="65" t="s">
        <v>148</v>
      </c>
      <c r="B9" s="66" t="s">
        <v>149</v>
      </c>
      <c r="C9" s="66">
        <v>40</v>
      </c>
      <c r="D9" s="99" t="s">
        <v>125</v>
      </c>
      <c r="E9" s="66"/>
      <c r="F9" s="67"/>
      <c r="G9" s="69">
        <f t="shared" si="1"/>
        <v>0.24999999999999994</v>
      </c>
      <c r="H9" s="145">
        <v>0.33333333333333331</v>
      </c>
      <c r="I9" s="145">
        <v>0.5</v>
      </c>
      <c r="J9" s="145">
        <v>0.58333333333333337</v>
      </c>
      <c r="K9" s="145">
        <v>0.66666666666666663</v>
      </c>
      <c r="L9" s="106">
        <f t="shared" si="3"/>
        <v>1</v>
      </c>
      <c r="M9" s="137">
        <v>0.125</v>
      </c>
      <c r="N9" s="146"/>
      <c r="O9" s="146"/>
      <c r="P9" s="146"/>
      <c r="Q9" s="146"/>
      <c r="R9" s="73">
        <f t="shared" si="4"/>
        <v>0.37499999999999994</v>
      </c>
      <c r="S9" s="74"/>
      <c r="T9" s="74"/>
      <c r="U9" s="71" t="s">
        <v>370</v>
      </c>
      <c r="V9" s="77" t="s">
        <v>312</v>
      </c>
      <c r="W9" s="77" t="s">
        <v>151</v>
      </c>
      <c r="X9" s="42"/>
      <c r="Y9" s="81" t="s">
        <v>152</v>
      </c>
      <c r="Z9" s="83" t="s">
        <v>153</v>
      </c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/>
      <c r="D10" s="99" t="s">
        <v>125</v>
      </c>
      <c r="E10" s="66"/>
      <c r="F10" s="67"/>
      <c r="G10" s="69">
        <f t="shared" si="1"/>
        <v>0</v>
      </c>
      <c r="H10" s="145">
        <v>0</v>
      </c>
      <c r="I10" s="145">
        <v>0</v>
      </c>
      <c r="J10" s="145">
        <v>0</v>
      </c>
      <c r="K10" s="145">
        <v>0</v>
      </c>
      <c r="L10" s="106">
        <f t="shared" si="3"/>
        <v>0</v>
      </c>
      <c r="M10" s="137">
        <v>0.375</v>
      </c>
      <c r="N10" s="137"/>
      <c r="O10" s="146"/>
      <c r="P10" s="146"/>
      <c r="Q10" s="146"/>
      <c r="R10" s="73">
        <f t="shared" si="4"/>
        <v>0.375</v>
      </c>
      <c r="S10" s="74"/>
      <c r="T10" s="85"/>
      <c r="U10" s="71" t="s">
        <v>223</v>
      </c>
      <c r="V10" s="77"/>
      <c r="W10" s="77" t="s">
        <v>151</v>
      </c>
      <c r="X10" s="42"/>
      <c r="Y10" s="81" t="s">
        <v>157</v>
      </c>
      <c r="Z10" s="83" t="s">
        <v>153</v>
      </c>
      <c r="AA10" s="81"/>
      <c r="AB10" s="84"/>
    </row>
    <row r="11" spans="1:42" ht="40.200000000000003" customHeight="1" x14ac:dyDescent="0.3">
      <c r="A11" s="65" t="s">
        <v>158</v>
      </c>
      <c r="B11" s="66" t="s">
        <v>159</v>
      </c>
      <c r="C11" s="66"/>
      <c r="D11" s="99" t="s">
        <v>125</v>
      </c>
      <c r="E11" s="66"/>
      <c r="F11" s="68"/>
      <c r="G11" s="69">
        <f t="shared" si="1"/>
        <v>0</v>
      </c>
      <c r="H11" s="145">
        <v>0</v>
      </c>
      <c r="I11" s="145">
        <v>0</v>
      </c>
      <c r="J11" s="145">
        <v>0</v>
      </c>
      <c r="K11" s="145">
        <v>0</v>
      </c>
      <c r="L11" s="106">
        <f t="shared" si="3"/>
        <v>0</v>
      </c>
      <c r="M11" s="137">
        <v>0.375</v>
      </c>
      <c r="N11" s="146"/>
      <c r="O11" s="146"/>
      <c r="P11" s="146"/>
      <c r="Q11" s="146"/>
      <c r="R11" s="73">
        <f t="shared" si="4"/>
        <v>0.375</v>
      </c>
      <c r="S11" s="74"/>
      <c r="T11" s="74"/>
      <c r="U11" s="71" t="s">
        <v>223</v>
      </c>
      <c r="V11" s="77"/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61.5" customHeight="1" x14ac:dyDescent="0.3">
      <c r="A12" s="65" t="s">
        <v>165</v>
      </c>
      <c r="B12" s="66" t="s">
        <v>166</v>
      </c>
      <c r="C12" s="66">
        <v>50</v>
      </c>
      <c r="D12" s="99" t="s">
        <v>125</v>
      </c>
      <c r="E12" s="66"/>
      <c r="F12" s="67"/>
      <c r="G12" s="69">
        <f t="shared" si="1"/>
        <v>0.125</v>
      </c>
      <c r="H12" s="145">
        <v>0.33333333333333331</v>
      </c>
      <c r="I12" s="145">
        <v>0.45833333333333331</v>
      </c>
      <c r="J12" s="145">
        <v>0</v>
      </c>
      <c r="K12" s="145">
        <v>0</v>
      </c>
      <c r="L12" s="106">
        <f t="shared" si="3"/>
        <v>1</v>
      </c>
      <c r="M12" s="137">
        <v>0.25</v>
      </c>
      <c r="N12" s="146"/>
      <c r="O12" s="146"/>
      <c r="P12" s="146"/>
      <c r="Q12" s="146"/>
      <c r="R12" s="73">
        <f t="shared" si="4"/>
        <v>0.375</v>
      </c>
      <c r="S12" s="74"/>
      <c r="T12" s="104" t="s">
        <v>371</v>
      </c>
      <c r="U12" s="71" t="s">
        <v>372</v>
      </c>
      <c r="V12" s="77" t="s">
        <v>297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 t="s">
        <v>125</v>
      </c>
      <c r="E13" s="66"/>
      <c r="F13" s="68"/>
      <c r="G13" s="69">
        <f t="shared" si="1"/>
        <v>0</v>
      </c>
      <c r="H13" s="145">
        <v>0</v>
      </c>
      <c r="I13" s="145">
        <v>0</v>
      </c>
      <c r="J13" s="145">
        <v>0</v>
      </c>
      <c r="K13" s="145">
        <v>0</v>
      </c>
      <c r="L13" s="106">
        <f t="shared" si="3"/>
        <v>0</v>
      </c>
      <c r="M13" s="146"/>
      <c r="N13" s="146"/>
      <c r="O13" s="146"/>
      <c r="P13" s="146"/>
      <c r="Q13" s="146"/>
      <c r="R13" s="73">
        <f t="shared" si="4"/>
        <v>0</v>
      </c>
      <c r="S13" s="74"/>
      <c r="T13" s="74"/>
      <c r="U13" s="71"/>
      <c r="V13" s="77"/>
      <c r="W13" s="77" t="s">
        <v>151</v>
      </c>
      <c r="X13" s="42"/>
      <c r="Y13" s="81" t="s">
        <v>170</v>
      </c>
      <c r="Z13" s="83"/>
    </row>
    <row r="14" spans="1:42" ht="40.200000000000003" customHeight="1" x14ac:dyDescent="0.3">
      <c r="A14" s="65" t="s">
        <v>171</v>
      </c>
      <c r="B14" s="66" t="s">
        <v>135</v>
      </c>
      <c r="C14" s="66">
        <v>20</v>
      </c>
      <c r="D14" s="99" t="s">
        <v>125</v>
      </c>
      <c r="E14" s="66"/>
      <c r="F14" s="67"/>
      <c r="G14" s="69">
        <f t="shared" si="1"/>
        <v>0.125</v>
      </c>
      <c r="H14" s="145">
        <v>0.33333333333333331</v>
      </c>
      <c r="I14" s="145">
        <v>0.45833333333333331</v>
      </c>
      <c r="J14" s="145">
        <v>0</v>
      </c>
      <c r="K14" s="145">
        <v>0</v>
      </c>
      <c r="L14" s="106">
        <f t="shared" si="3"/>
        <v>1</v>
      </c>
      <c r="M14" s="137">
        <v>0.25</v>
      </c>
      <c r="N14" s="146"/>
      <c r="O14" s="146"/>
      <c r="P14" s="146"/>
      <c r="Q14" s="146"/>
      <c r="R14" s="73">
        <f t="shared" si="4"/>
        <v>0.375</v>
      </c>
      <c r="S14" s="74"/>
      <c r="T14" s="74"/>
      <c r="U14" s="71" t="s">
        <v>373</v>
      </c>
      <c r="V14" s="77" t="s">
        <v>297</v>
      </c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99" t="s">
        <v>125</v>
      </c>
      <c r="E15" s="66"/>
      <c r="F15" s="68"/>
      <c r="G15" s="69">
        <f t="shared" si="1"/>
        <v>0</v>
      </c>
      <c r="H15" s="145">
        <v>0</v>
      </c>
      <c r="I15" s="145">
        <v>0</v>
      </c>
      <c r="J15" s="145">
        <v>0</v>
      </c>
      <c r="K15" s="145">
        <v>0</v>
      </c>
      <c r="L15" s="106">
        <f t="shared" si="3"/>
        <v>0</v>
      </c>
      <c r="M15" s="137">
        <v>0.375</v>
      </c>
      <c r="N15" s="146"/>
      <c r="O15" s="146"/>
      <c r="P15" s="146"/>
      <c r="Q15" s="146"/>
      <c r="R15" s="73">
        <f t="shared" si="4"/>
        <v>0.375</v>
      </c>
      <c r="S15" s="74"/>
      <c r="T15" s="74"/>
      <c r="U15" s="71" t="s">
        <v>223</v>
      </c>
      <c r="V15" s="77"/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 t="s">
        <v>125</v>
      </c>
      <c r="E16" s="66"/>
      <c r="F16" s="68"/>
      <c r="G16" s="69">
        <f t="shared" si="1"/>
        <v>0</v>
      </c>
      <c r="H16" s="145">
        <v>0</v>
      </c>
      <c r="I16" s="145">
        <v>0</v>
      </c>
      <c r="J16" s="145">
        <v>0</v>
      </c>
      <c r="K16" s="145">
        <v>0</v>
      </c>
      <c r="L16" s="106">
        <f t="shared" si="3"/>
        <v>0</v>
      </c>
      <c r="M16" s="137">
        <v>0.375</v>
      </c>
      <c r="N16" s="146"/>
      <c r="O16" s="146"/>
      <c r="P16" s="146"/>
      <c r="Q16" s="146"/>
      <c r="R16" s="73">
        <f t="shared" si="4"/>
        <v>0.375</v>
      </c>
      <c r="S16" s="74"/>
      <c r="T16" s="74"/>
      <c r="U16" s="71" t="s">
        <v>223</v>
      </c>
      <c r="V16" s="77"/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 t="s">
        <v>125</v>
      </c>
      <c r="E17" s="66"/>
      <c r="F17" s="68"/>
      <c r="G17" s="69">
        <f t="shared" si="1"/>
        <v>0</v>
      </c>
      <c r="H17" s="145">
        <v>0</v>
      </c>
      <c r="I17" s="145">
        <v>0</v>
      </c>
      <c r="J17" s="145">
        <v>0</v>
      </c>
      <c r="K17" s="145">
        <v>0</v>
      </c>
      <c r="L17" s="106">
        <f t="shared" si="3"/>
        <v>0</v>
      </c>
      <c r="M17" s="137">
        <v>0.375</v>
      </c>
      <c r="N17" s="146"/>
      <c r="O17" s="146"/>
      <c r="P17" s="146"/>
      <c r="Q17" s="146"/>
      <c r="R17" s="73">
        <f t="shared" si="4"/>
        <v>0.375</v>
      </c>
      <c r="S17" s="74"/>
      <c r="T17" s="85"/>
      <c r="U17" s="71" t="s">
        <v>223</v>
      </c>
      <c r="V17" s="77"/>
      <c r="W17" s="77" t="s">
        <v>151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66"/>
      <c r="D18" s="99" t="s">
        <v>125</v>
      </c>
      <c r="E18" s="66"/>
      <c r="F18" s="68"/>
      <c r="G18" s="69">
        <f t="shared" si="1"/>
        <v>0</v>
      </c>
      <c r="H18" s="145">
        <v>0</v>
      </c>
      <c r="I18" s="145">
        <v>0</v>
      </c>
      <c r="J18" s="145">
        <v>0</v>
      </c>
      <c r="K18" s="145">
        <v>0</v>
      </c>
      <c r="L18" s="106">
        <f t="shared" si="3"/>
        <v>0</v>
      </c>
      <c r="M18" s="137">
        <v>0.375</v>
      </c>
      <c r="N18" s="146"/>
      <c r="O18" s="146"/>
      <c r="P18" s="146"/>
      <c r="Q18" s="146"/>
      <c r="R18" s="73">
        <f t="shared" si="4"/>
        <v>0.375</v>
      </c>
      <c r="S18" s="74"/>
      <c r="T18" s="74"/>
      <c r="U18" s="71" t="s">
        <v>223</v>
      </c>
      <c r="V18" s="77"/>
      <c r="W18" s="77" t="s">
        <v>151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66"/>
      <c r="D19" s="99" t="s">
        <v>125</v>
      </c>
      <c r="E19" s="66"/>
      <c r="F19" s="68"/>
      <c r="G19" s="69">
        <f t="shared" si="1"/>
        <v>0</v>
      </c>
      <c r="H19" s="145">
        <v>0</v>
      </c>
      <c r="I19" s="145">
        <v>0</v>
      </c>
      <c r="J19" s="145">
        <v>0</v>
      </c>
      <c r="K19" s="145">
        <v>0</v>
      </c>
      <c r="L19" s="106">
        <f t="shared" si="3"/>
        <v>0</v>
      </c>
      <c r="M19" s="137">
        <v>0.375</v>
      </c>
      <c r="N19" s="146"/>
      <c r="O19" s="146"/>
      <c r="P19" s="146"/>
      <c r="Q19" s="146"/>
      <c r="R19" s="73">
        <f t="shared" si="4"/>
        <v>0.375</v>
      </c>
      <c r="S19" s="74"/>
      <c r="T19" s="74"/>
      <c r="U19" s="71" t="s">
        <v>223</v>
      </c>
      <c r="V19" s="77"/>
      <c r="W19" s="77" t="s">
        <v>151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66"/>
      <c r="D20" s="99" t="s">
        <v>125</v>
      </c>
      <c r="E20" s="66"/>
      <c r="F20" s="68"/>
      <c r="G20" s="69">
        <f t="shared" si="1"/>
        <v>0</v>
      </c>
      <c r="H20" s="145">
        <v>0</v>
      </c>
      <c r="I20" s="145">
        <v>0</v>
      </c>
      <c r="J20" s="145">
        <v>0</v>
      </c>
      <c r="K20" s="145">
        <v>0</v>
      </c>
      <c r="L20" s="106">
        <f t="shared" si="3"/>
        <v>0</v>
      </c>
      <c r="M20" s="106"/>
      <c r="N20" s="106"/>
      <c r="O20" s="106"/>
      <c r="P20" s="106"/>
      <c r="Q20" s="106"/>
      <c r="R20" s="73">
        <f t="shared" si="4"/>
        <v>0</v>
      </c>
      <c r="S20" s="74"/>
      <c r="T20" s="74"/>
      <c r="U20" s="71"/>
      <c r="V20" s="77"/>
      <c r="W20" s="77" t="s">
        <v>151</v>
      </c>
      <c r="X20" s="42"/>
    </row>
    <row r="21" spans="1:24" ht="40.200000000000003" customHeight="1" x14ac:dyDescent="0.3">
      <c r="A21" s="65" t="s">
        <v>185</v>
      </c>
      <c r="B21" s="66" t="s">
        <v>135</v>
      </c>
      <c r="C21" s="66">
        <v>20</v>
      </c>
      <c r="D21" s="99" t="s">
        <v>125</v>
      </c>
      <c r="E21" s="66"/>
      <c r="F21" s="68"/>
      <c r="G21" s="69">
        <f t="shared" si="1"/>
        <v>0.24999999999999994</v>
      </c>
      <c r="H21" s="145">
        <v>0.33333333333333331</v>
      </c>
      <c r="I21" s="145">
        <v>0.5</v>
      </c>
      <c r="J21" s="145">
        <v>0.58333333333333337</v>
      </c>
      <c r="K21" s="145">
        <v>0.66666666666666663</v>
      </c>
      <c r="L21" s="106">
        <f t="shared" si="3"/>
        <v>1</v>
      </c>
      <c r="M21" s="107">
        <v>0.125</v>
      </c>
      <c r="N21" s="106"/>
      <c r="O21" s="107"/>
      <c r="P21" s="106"/>
      <c r="Q21" s="106"/>
      <c r="R21" s="73">
        <f t="shared" si="4"/>
        <v>0.37499999999999994</v>
      </c>
      <c r="S21" s="74"/>
      <c r="T21" s="74"/>
      <c r="U21" s="71" t="s">
        <v>374</v>
      </c>
      <c r="V21" s="77" t="s">
        <v>305</v>
      </c>
      <c r="W21" s="77" t="s">
        <v>151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/>
      <c r="D22" s="99" t="s">
        <v>125</v>
      </c>
      <c r="E22" s="66"/>
      <c r="F22" s="68"/>
      <c r="G22" s="69">
        <f t="shared" si="1"/>
        <v>0</v>
      </c>
      <c r="H22" s="145">
        <v>0</v>
      </c>
      <c r="I22" s="145">
        <v>0</v>
      </c>
      <c r="J22" s="145">
        <v>0</v>
      </c>
      <c r="K22" s="145">
        <v>0</v>
      </c>
      <c r="L22" s="106">
        <f t="shared" si="3"/>
        <v>0</v>
      </c>
      <c r="M22" s="137">
        <v>0.375</v>
      </c>
      <c r="N22" s="146"/>
      <c r="O22" s="146"/>
      <c r="P22" s="146"/>
      <c r="Q22" s="146"/>
      <c r="R22" s="73">
        <f t="shared" si="4"/>
        <v>0.375</v>
      </c>
      <c r="S22" s="74"/>
      <c r="T22" s="74"/>
      <c r="U22" s="71" t="s">
        <v>223</v>
      </c>
      <c r="V22" s="77"/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>
        <v>20</v>
      </c>
      <c r="D23" s="99" t="s">
        <v>125</v>
      </c>
      <c r="E23" s="66"/>
      <c r="F23" s="68"/>
      <c r="G23" s="69">
        <f t="shared" si="1"/>
        <v>0.37500000000000006</v>
      </c>
      <c r="H23" s="145">
        <v>0.33333333333333331</v>
      </c>
      <c r="I23" s="145">
        <v>0.5</v>
      </c>
      <c r="J23" s="145">
        <v>0.5</v>
      </c>
      <c r="K23" s="145">
        <v>0.70833333333333337</v>
      </c>
      <c r="L23" s="106">
        <f t="shared" si="3"/>
        <v>1</v>
      </c>
      <c r="M23" s="146"/>
      <c r="N23" s="146"/>
      <c r="O23" s="137"/>
      <c r="P23" s="146"/>
      <c r="Q23" s="146"/>
      <c r="R23" s="73">
        <f t="shared" si="4"/>
        <v>0.37500000000000006</v>
      </c>
      <c r="S23" s="74"/>
      <c r="T23" s="74"/>
      <c r="U23" s="71" t="s">
        <v>375</v>
      </c>
      <c r="V23" s="77" t="s">
        <v>305</v>
      </c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 t="s">
        <v>125</v>
      </c>
      <c r="E24" s="66"/>
      <c r="F24" s="67"/>
      <c r="G24" s="69">
        <f t="shared" si="1"/>
        <v>0</v>
      </c>
      <c r="H24" s="145">
        <v>0</v>
      </c>
      <c r="I24" s="145">
        <v>0</v>
      </c>
      <c r="J24" s="145">
        <v>0</v>
      </c>
      <c r="K24" s="145">
        <v>0</v>
      </c>
      <c r="L24" s="106">
        <f t="shared" si="3"/>
        <v>0</v>
      </c>
      <c r="M24" s="137">
        <v>0.375</v>
      </c>
      <c r="N24" s="137"/>
      <c r="O24" s="146"/>
      <c r="P24" s="146"/>
      <c r="Q24" s="146"/>
      <c r="R24" s="73">
        <f t="shared" si="4"/>
        <v>0.375</v>
      </c>
      <c r="S24" s="74"/>
      <c r="T24" s="85"/>
      <c r="U24" s="71" t="s">
        <v>223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 t="s">
        <v>125</v>
      </c>
      <c r="E25" s="66"/>
      <c r="F25" s="68"/>
      <c r="G25" s="69">
        <f t="shared" si="1"/>
        <v>0</v>
      </c>
      <c r="H25" s="145">
        <v>0</v>
      </c>
      <c r="I25" s="145">
        <v>0</v>
      </c>
      <c r="J25" s="145">
        <v>0</v>
      </c>
      <c r="K25" s="145">
        <v>0</v>
      </c>
      <c r="L25" s="106">
        <f t="shared" si="3"/>
        <v>0</v>
      </c>
      <c r="M25" s="137">
        <v>0.375</v>
      </c>
      <c r="N25" s="146"/>
      <c r="O25" s="146"/>
      <c r="P25" s="146"/>
      <c r="Q25" s="146"/>
      <c r="R25" s="73">
        <f t="shared" si="4"/>
        <v>0.375</v>
      </c>
      <c r="S25" s="74"/>
      <c r="T25" s="74"/>
      <c r="U25" s="71" t="s">
        <v>223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/>
      <c r="D26" s="99" t="s">
        <v>125</v>
      </c>
      <c r="E26" s="66"/>
      <c r="F26" s="68"/>
      <c r="G26" s="69">
        <f t="shared" si="1"/>
        <v>0</v>
      </c>
      <c r="H26" s="145">
        <v>0</v>
      </c>
      <c r="I26" s="145">
        <v>0</v>
      </c>
      <c r="J26" s="145">
        <v>0</v>
      </c>
      <c r="K26" s="145">
        <v>0</v>
      </c>
      <c r="L26" s="106">
        <f t="shared" si="3"/>
        <v>0</v>
      </c>
      <c r="M26" s="137">
        <v>0.375</v>
      </c>
      <c r="N26" s="146"/>
      <c r="O26" s="146"/>
      <c r="P26" s="146"/>
      <c r="Q26" s="146"/>
      <c r="R26" s="73">
        <f t="shared" si="4"/>
        <v>0.375</v>
      </c>
      <c r="S26" s="74"/>
      <c r="T26" s="85"/>
      <c r="U26" s="71" t="s">
        <v>223</v>
      </c>
      <c r="V26" s="77"/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 t="s">
        <v>125</v>
      </c>
      <c r="E27" s="66"/>
      <c r="F27" s="68"/>
      <c r="G27" s="69">
        <f t="shared" si="1"/>
        <v>0</v>
      </c>
      <c r="H27" s="145">
        <v>0</v>
      </c>
      <c r="I27" s="145">
        <v>0</v>
      </c>
      <c r="J27" s="145">
        <v>0</v>
      </c>
      <c r="K27" s="145">
        <v>0</v>
      </c>
      <c r="L27" s="71">
        <f t="shared" si="3"/>
        <v>0</v>
      </c>
      <c r="M27" s="65"/>
      <c r="N27" s="65"/>
      <c r="O27" s="65"/>
      <c r="P27" s="65"/>
      <c r="Q27" s="65"/>
      <c r="R27" s="73">
        <f t="shared" si="4"/>
        <v>0</v>
      </c>
      <c r="S27" s="74"/>
      <c r="T27" s="74"/>
      <c r="U27" s="71"/>
      <c r="V27" s="77"/>
      <c r="W27" s="77" t="s">
        <v>151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 t="s">
        <v>125</v>
      </c>
      <c r="E28" s="66"/>
      <c r="F28" s="68"/>
      <c r="G28" s="69">
        <f t="shared" si="1"/>
        <v>0</v>
      </c>
      <c r="H28" s="145">
        <v>0</v>
      </c>
      <c r="I28" s="145">
        <v>0</v>
      </c>
      <c r="J28" s="145">
        <v>0</v>
      </c>
      <c r="K28" s="145">
        <v>0</v>
      </c>
      <c r="L28" s="71">
        <f t="shared" si="3"/>
        <v>0</v>
      </c>
      <c r="M28" s="70">
        <v>0.375</v>
      </c>
      <c r="N28" s="65"/>
      <c r="O28" s="65"/>
      <c r="P28" s="65"/>
      <c r="Q28" s="65"/>
      <c r="R28" s="73">
        <f t="shared" si="4"/>
        <v>0.375</v>
      </c>
      <c r="S28" s="74"/>
      <c r="T28" s="74"/>
      <c r="U28" s="71" t="s">
        <v>223</v>
      </c>
      <c r="V28" s="77"/>
      <c r="W28" s="77" t="s">
        <v>151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 t="s">
        <v>125</v>
      </c>
      <c r="E29" s="66"/>
      <c r="F29" s="68"/>
      <c r="G29" s="69">
        <f t="shared" si="1"/>
        <v>0</v>
      </c>
      <c r="H29" s="145">
        <v>0</v>
      </c>
      <c r="I29" s="145">
        <v>0</v>
      </c>
      <c r="J29" s="145">
        <v>0</v>
      </c>
      <c r="K29" s="145">
        <v>0</v>
      </c>
      <c r="L29" s="71">
        <f t="shared" si="3"/>
        <v>0</v>
      </c>
      <c r="M29" s="70">
        <v>0.375</v>
      </c>
      <c r="N29" s="65"/>
      <c r="O29" s="65"/>
      <c r="P29" s="65"/>
      <c r="Q29" s="65"/>
      <c r="R29" s="73">
        <f t="shared" si="4"/>
        <v>0.375</v>
      </c>
      <c r="S29" s="74"/>
      <c r="T29" s="74"/>
      <c r="U29" s="71" t="s">
        <v>223</v>
      </c>
      <c r="V29" s="77"/>
      <c r="W29" s="77" t="s">
        <v>143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 t="s">
        <v>125</v>
      </c>
      <c r="E30" s="66"/>
      <c r="F30" s="67"/>
      <c r="G30" s="69">
        <f t="shared" si="1"/>
        <v>0</v>
      </c>
      <c r="H30" s="145">
        <v>0</v>
      </c>
      <c r="I30" s="145">
        <v>0</v>
      </c>
      <c r="J30" s="145">
        <v>0</v>
      </c>
      <c r="K30" s="145">
        <v>0</v>
      </c>
      <c r="L30" s="71">
        <f t="shared" si="3"/>
        <v>0</v>
      </c>
      <c r="M30" s="70">
        <v>0.375</v>
      </c>
      <c r="N30" s="65"/>
      <c r="O30" s="65"/>
      <c r="P30" s="65"/>
      <c r="Q30" s="65"/>
      <c r="R30" s="73">
        <f t="shared" si="4"/>
        <v>0.375</v>
      </c>
      <c r="S30" s="74"/>
      <c r="T30" s="74"/>
      <c r="U30" s="71" t="s">
        <v>223</v>
      </c>
      <c r="V30" s="77"/>
      <c r="W30" s="77" t="s">
        <v>143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 t="s">
        <v>125</v>
      </c>
      <c r="E31" s="66"/>
      <c r="F31" s="67"/>
      <c r="G31" s="69">
        <f t="shared" si="1"/>
        <v>0</v>
      </c>
      <c r="H31" s="145">
        <v>0</v>
      </c>
      <c r="I31" s="145">
        <v>0</v>
      </c>
      <c r="J31" s="145">
        <v>0</v>
      </c>
      <c r="K31" s="145">
        <v>0</v>
      </c>
      <c r="L31" s="71">
        <f t="shared" si="3"/>
        <v>0</v>
      </c>
      <c r="M31" s="70">
        <v>0.375</v>
      </c>
      <c r="N31" s="65"/>
      <c r="O31" s="65"/>
      <c r="P31" s="65"/>
      <c r="Q31" s="65"/>
      <c r="R31" s="73">
        <f t="shared" si="4"/>
        <v>0.375</v>
      </c>
      <c r="S31" s="74"/>
      <c r="T31" s="85"/>
      <c r="U31" s="71" t="s">
        <v>223</v>
      </c>
      <c r="V31" s="77"/>
      <c r="W31" s="77" t="s">
        <v>143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/>
      <c r="D32" s="99" t="s">
        <v>125</v>
      </c>
      <c r="E32" s="66"/>
      <c r="F32" s="67"/>
      <c r="G32" s="69">
        <f t="shared" si="1"/>
        <v>0</v>
      </c>
      <c r="H32" s="145">
        <v>0</v>
      </c>
      <c r="I32" s="145">
        <v>0</v>
      </c>
      <c r="J32" s="145">
        <v>0</v>
      </c>
      <c r="K32" s="145">
        <v>0</v>
      </c>
      <c r="L32" s="71">
        <f t="shared" si="3"/>
        <v>0</v>
      </c>
      <c r="M32" s="70">
        <v>0.375</v>
      </c>
      <c r="N32" s="65"/>
      <c r="O32" s="65"/>
      <c r="P32" s="65"/>
      <c r="Q32" s="65"/>
      <c r="R32" s="73">
        <f t="shared" si="4"/>
        <v>0.375</v>
      </c>
      <c r="S32" s="74"/>
      <c r="T32" s="74"/>
      <c r="U32" s="71" t="s">
        <v>223</v>
      </c>
      <c r="V32" s="77"/>
      <c r="W32" s="77" t="s">
        <v>143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200</v>
      </c>
      <c r="D33" s="99" t="s">
        <v>125</v>
      </c>
      <c r="E33" s="66"/>
      <c r="F33" s="67"/>
      <c r="G33" s="69">
        <f t="shared" si="1"/>
        <v>0.33333333333333331</v>
      </c>
      <c r="H33" s="145">
        <v>0.33333333333333331</v>
      </c>
      <c r="I33" s="145">
        <v>0.5</v>
      </c>
      <c r="J33" s="145">
        <v>0.5</v>
      </c>
      <c r="K33" s="145">
        <v>0.66666666666666663</v>
      </c>
      <c r="L33" s="71">
        <f t="shared" si="3"/>
        <v>1</v>
      </c>
      <c r="M33" s="70">
        <v>4.1666666666666664E-2</v>
      </c>
      <c r="N33" s="65"/>
      <c r="O33" s="65"/>
      <c r="P33" s="65"/>
      <c r="Q33" s="65"/>
      <c r="R33" s="73">
        <f t="shared" si="4"/>
        <v>0.375</v>
      </c>
      <c r="S33" s="74"/>
      <c r="T33" s="85"/>
      <c r="U33" s="71" t="s">
        <v>376</v>
      </c>
      <c r="V33" s="77" t="s">
        <v>377</v>
      </c>
      <c r="W33" s="77" t="s">
        <v>143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 t="s">
        <v>125</v>
      </c>
      <c r="E34" s="66"/>
      <c r="F34" s="67"/>
      <c r="G34" s="69">
        <f t="shared" si="1"/>
        <v>0</v>
      </c>
      <c r="H34" s="145">
        <v>0</v>
      </c>
      <c r="I34" s="145">
        <v>0</v>
      </c>
      <c r="J34" s="145">
        <v>0</v>
      </c>
      <c r="K34" s="145">
        <v>0</v>
      </c>
      <c r="L34" s="71">
        <f t="shared" si="3"/>
        <v>0</v>
      </c>
      <c r="M34" s="65"/>
      <c r="N34" s="65"/>
      <c r="O34" s="65"/>
      <c r="P34" s="65"/>
      <c r="Q34" s="65"/>
      <c r="R34" s="73">
        <f t="shared" si="4"/>
        <v>0</v>
      </c>
      <c r="S34" s="74"/>
      <c r="T34" s="74"/>
      <c r="U34" s="71"/>
      <c r="V34" s="77"/>
      <c r="W34" s="77" t="s">
        <v>143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99" t="s">
        <v>125</v>
      </c>
      <c r="E35" s="66"/>
      <c r="F35" s="68"/>
      <c r="G35" s="69">
        <f t="shared" si="1"/>
        <v>0</v>
      </c>
      <c r="H35" s="145">
        <v>0</v>
      </c>
      <c r="I35" s="145">
        <v>0</v>
      </c>
      <c r="J35" s="145">
        <v>0</v>
      </c>
      <c r="K35" s="145">
        <v>0</v>
      </c>
      <c r="L35" s="71">
        <f t="shared" si="3"/>
        <v>0</v>
      </c>
      <c r="M35" s="65"/>
      <c r="N35" s="65"/>
      <c r="O35" s="65"/>
      <c r="P35" s="65"/>
      <c r="Q35" s="65"/>
      <c r="R35" s="73">
        <f t="shared" si="4"/>
        <v>0</v>
      </c>
      <c r="S35" s="74"/>
      <c r="T35" s="74"/>
      <c r="U35" s="71"/>
      <c r="V35" s="77"/>
      <c r="W35" s="77" t="s">
        <v>143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 t="s">
        <v>125</v>
      </c>
      <c r="E36" s="66"/>
      <c r="F36" s="67"/>
      <c r="G36" s="69">
        <f t="shared" si="1"/>
        <v>0</v>
      </c>
      <c r="H36" s="145">
        <v>0</v>
      </c>
      <c r="I36" s="145">
        <v>0</v>
      </c>
      <c r="J36" s="145">
        <v>0</v>
      </c>
      <c r="K36" s="145">
        <v>0</v>
      </c>
      <c r="L36" s="71">
        <f t="shared" si="3"/>
        <v>0</v>
      </c>
      <c r="M36" s="65"/>
      <c r="N36" s="65"/>
      <c r="O36" s="65"/>
      <c r="P36" s="65"/>
      <c r="Q36" s="65"/>
      <c r="R36" s="73">
        <f t="shared" si="4"/>
        <v>0</v>
      </c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2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9E3A8CDD-99E9-4E3B-B45E-76DFC21CD5F5}"/>
    <dataValidation allowBlank="1" showErrorMessage="1" promptTitle="بعضی ماشین‌ها 2مدل حجم کار دارند" prompt="مثل تناژ و سرویسی" sqref="E3" xr:uid="{22485F14-4870-45F7-96A0-8A62A59F1F58}"/>
    <dataValidation allowBlank="1" showInputMessage="1" showErrorMessage="1" promptTitle="بعضی ماشین‌ها 2مدل حجم کار دارند" prompt="مثلا تناژ و سرویسی" sqref="E4" xr:uid="{489744B6-68CF-4C29-B100-F2E82F7B07AF}"/>
    <dataValidation errorStyle="information" allowBlank="1" showInputMessage="1" promptTitle="واحد2" prompt="واحد حجم کار درج شود_x000a_مثال: سرویس_x000a_(بعضی ماشین‌ها 2مدل حجم کار دارند)_x000a_" sqref="F4" xr:uid="{20666C19-ED9B-4A39-9349-187C784F7A26}"/>
    <dataValidation allowBlank="1" showErrorMessage="1" promptTitle="واحد حجم (میزان) کار مورد انتظار" prompt="مثال: تن" sqref="F3" xr:uid="{858B0973-4DB0-41CE-84EB-03F97C52E0EE}"/>
    <dataValidation allowBlank="1" showInputMessage="1" showErrorMessage="1" promptTitle="واحد حجم (میزان) کار مورد انتظار" prompt="مثال: تن" sqref="D3" xr:uid="{FEEA3446-340C-4B9F-B791-ED62CB20F1E2}"/>
    <dataValidation errorStyle="information" allowBlank="1" showInputMessage="1" promptTitle="واحد" prompt="واحد حجم کار درج شود_x000a_مثال: متر مکعب" sqref="D4" xr:uid="{D2D97405-E52A-4EC5-8695-F237EF4A0019}"/>
  </dataValidations>
  <hyperlinks>
    <hyperlink ref="A1:A2" location="'کارکرد کلی'!A1" display="تاریخ" xr:uid="{6FA39A24-DCE4-464A-BA5D-C8B3A7B75626}"/>
    <hyperlink ref="Y3:AB4" location="'اطلاعات ماشین ها'!A1" display="شناسنامه و اطلاعات ماشین" xr:uid="{AAF29F5F-30FC-419F-8D25-F091B265C6BB}"/>
  </hyperlinks>
  <printOptions horizontalCentered="1" verticalCentered="1"/>
  <pageMargins left="0" right="0" top="0" bottom="0" header="0" footer="0"/>
  <pageSetup scale="3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9519-6195-48C2-8E7F-7963B0AEF9D7}">
  <sheetPr>
    <tabColor rgb="FFFFFF00"/>
    <pageSetUpPr fitToPage="1"/>
  </sheetPr>
  <dimension ref="A1:AP43"/>
  <sheetViews>
    <sheetView rightToLeft="1" view="pageBreakPreview" zoomScale="60" zoomScaleNormal="80" workbookViewId="0">
      <pane xSplit="1" ySplit="4" topLeftCell="N5" activePane="bottomRight" state="frozen"/>
      <selection pane="topRight" activeCell="B1" sqref="B1"/>
      <selection pane="bottomLeft" activeCell="A5" sqref="A5"/>
      <selection pane="bottomRight" activeCell="Y3" sqref="Y3:AB11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30.554687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3" style="38" customWidth="1"/>
    <col min="27" max="27" width="22.33203125" style="38" customWidth="1"/>
    <col min="28" max="28" width="64.88671875" style="38" bestFit="1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9000000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378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thickBot="1" x14ac:dyDescent="0.35">
      <c r="A4" s="52" t="s">
        <v>124</v>
      </c>
      <c r="B4" s="52"/>
      <c r="C4" s="53">
        <f>SUM(C6:C36)</f>
        <v>340</v>
      </c>
      <c r="D4" s="54" t="s">
        <v>125</v>
      </c>
      <c r="E4" s="53">
        <f>SUM(E6:E36)</f>
        <v>0</v>
      </c>
      <c r="F4" s="54"/>
      <c r="G4" s="97">
        <f>SUM(G6:G35)</f>
        <v>2.4583333333333339</v>
      </c>
      <c r="H4" s="56"/>
      <c r="I4" s="56"/>
      <c r="J4" s="56"/>
      <c r="K4" s="56"/>
      <c r="L4" s="53">
        <f>SUM(L6:L35)</f>
        <v>7</v>
      </c>
      <c r="M4" s="112">
        <f t="shared" ref="M4:Q4" si="0">SUM(M6:M35)</f>
        <v>3.5416666666666665</v>
      </c>
      <c r="N4" s="112">
        <f t="shared" si="0"/>
        <v>0</v>
      </c>
      <c r="O4" s="53">
        <f t="shared" si="0"/>
        <v>0</v>
      </c>
      <c r="P4" s="53">
        <f t="shared" si="0"/>
        <v>0</v>
      </c>
      <c r="Q4" s="112">
        <f t="shared" si="0"/>
        <v>0.375</v>
      </c>
      <c r="R4" s="97">
        <f>SUM(R6:R35)</f>
        <v>6.375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5" si="1">((K6-J6)+(I6-H6))</f>
        <v>0</v>
      </c>
      <c r="H6" s="149">
        <v>0</v>
      </c>
      <c r="I6" s="149">
        <v>0</v>
      </c>
      <c r="J6" s="149">
        <v>0</v>
      </c>
      <c r="K6" s="149">
        <v>0</v>
      </c>
      <c r="L6" s="108">
        <v>0</v>
      </c>
      <c r="M6" s="137"/>
      <c r="N6" s="137"/>
      <c r="O6" s="137"/>
      <c r="P6" s="137"/>
      <c r="Q6" s="137"/>
      <c r="R6" s="73">
        <f t="shared" ref="R6:R35" si="2">IF(AND(SUM(G6+M6+N6+O6+Q6+S6)=0,P6&lt;&gt;0),0,SUM(G6+M6+N6+O6+Q6+S6)-IF(AND(SUM(M6:O6,Q6,S6)=P6,G6=0),P6,0))</f>
        <v>0</v>
      </c>
      <c r="S6" s="74"/>
      <c r="T6" s="74"/>
      <c r="U6" s="150" t="s">
        <v>180</v>
      </c>
      <c r="V6" s="77" t="s">
        <v>324</v>
      </c>
      <c r="W6" s="77" t="s">
        <v>130</v>
      </c>
      <c r="X6" s="42"/>
      <c r="Y6" s="78" t="s">
        <v>131</v>
      </c>
      <c r="Z6" s="79" t="str">
        <f t="array" aca="1" ref="Z6" ca="1">MID(CELL("filename", Z6), FIND("]", CELL("filename", Z6)) + 1, 31)</f>
        <v>میکسر شماره 2</v>
      </c>
      <c r="AA6" s="78" t="s">
        <v>132</v>
      </c>
      <c r="AB6" s="148" t="s">
        <v>379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</v>
      </c>
      <c r="H7" s="149">
        <v>0</v>
      </c>
      <c r="I7" s="149">
        <v>0</v>
      </c>
      <c r="J7" s="149">
        <v>0</v>
      </c>
      <c r="K7" s="149">
        <v>0</v>
      </c>
      <c r="L7" s="108">
        <f t="shared" ref="L7:L35" si="3">IF(G7&gt;0,1,IF(G7=0,0," "))</f>
        <v>0</v>
      </c>
      <c r="M7" s="137"/>
      <c r="N7" s="137"/>
      <c r="O7" s="137"/>
      <c r="P7" s="137"/>
      <c r="Q7" s="137">
        <v>0.375</v>
      </c>
      <c r="R7" s="73">
        <f t="shared" si="2"/>
        <v>0.375</v>
      </c>
      <c r="S7" s="74"/>
      <c r="T7" s="74"/>
      <c r="U7" s="150" t="s">
        <v>384</v>
      </c>
      <c r="V7" s="77" t="s">
        <v>324</v>
      </c>
      <c r="W7" s="77" t="s">
        <v>130</v>
      </c>
      <c r="X7" s="42"/>
      <c r="Y7" s="81" t="s">
        <v>136</v>
      </c>
      <c r="Z7" s="113"/>
      <c r="AA7" s="78" t="s">
        <v>138</v>
      </c>
      <c r="AB7" s="82" t="s">
        <v>380</v>
      </c>
    </row>
    <row r="8" spans="1:42" ht="40.200000000000003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</v>
      </c>
      <c r="H8" s="149">
        <v>0</v>
      </c>
      <c r="I8" s="149">
        <v>0</v>
      </c>
      <c r="J8" s="149">
        <v>0</v>
      </c>
      <c r="K8" s="149">
        <v>0</v>
      </c>
      <c r="L8" s="106">
        <f t="shared" si="3"/>
        <v>0</v>
      </c>
      <c r="M8" s="111">
        <v>0.375</v>
      </c>
      <c r="N8" s="137"/>
      <c r="O8" s="137"/>
      <c r="P8" s="137"/>
      <c r="Q8" s="137"/>
      <c r="R8" s="73">
        <f t="shared" si="2"/>
        <v>0.375</v>
      </c>
      <c r="S8" s="74"/>
      <c r="T8" s="74"/>
      <c r="U8" s="151" t="s">
        <v>276</v>
      </c>
      <c r="V8" s="77" t="s">
        <v>324</v>
      </c>
      <c r="W8" s="77" t="s">
        <v>151</v>
      </c>
      <c r="X8" s="42"/>
      <c r="Y8" s="81" t="s">
        <v>144</v>
      </c>
      <c r="Z8" s="113"/>
      <c r="AA8" s="81" t="s">
        <v>146</v>
      </c>
      <c r="AB8" s="84"/>
    </row>
    <row r="9" spans="1:42" ht="51.75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0.37500000000000006</v>
      </c>
      <c r="H9" s="149">
        <v>0.33333333333333331</v>
      </c>
      <c r="I9" s="149">
        <v>0.5</v>
      </c>
      <c r="J9" s="149">
        <v>0.5</v>
      </c>
      <c r="K9" s="149">
        <v>0.70833333333333337</v>
      </c>
      <c r="L9" s="108">
        <f t="shared" si="3"/>
        <v>1</v>
      </c>
      <c r="M9" s="137"/>
      <c r="N9" s="137"/>
      <c r="O9" s="137"/>
      <c r="P9" s="137"/>
      <c r="Q9" s="137"/>
      <c r="R9" s="73">
        <f t="shared" si="2"/>
        <v>0.37500000000000006</v>
      </c>
      <c r="S9" s="74"/>
      <c r="T9" s="74"/>
      <c r="U9" s="151" t="s">
        <v>385</v>
      </c>
      <c r="V9" s="77" t="s">
        <v>324</v>
      </c>
      <c r="W9" s="77" t="s">
        <v>151</v>
      </c>
      <c r="X9" s="42"/>
      <c r="Y9" s="81" t="s">
        <v>152</v>
      </c>
      <c r="Z9" s="83" t="s">
        <v>153</v>
      </c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0.25000000000000006</v>
      </c>
      <c r="H10" s="149">
        <v>0.33333333333333331</v>
      </c>
      <c r="I10" s="149">
        <v>0.5</v>
      </c>
      <c r="J10" s="149">
        <v>0.54166666666666663</v>
      </c>
      <c r="K10" s="149">
        <v>0.625</v>
      </c>
      <c r="L10" s="108">
        <f t="shared" si="3"/>
        <v>1</v>
      </c>
      <c r="M10" s="111">
        <v>0.125</v>
      </c>
      <c r="N10" s="137"/>
      <c r="O10" s="137"/>
      <c r="P10" s="137"/>
      <c r="Q10" s="137"/>
      <c r="R10" s="73">
        <f t="shared" si="2"/>
        <v>0.37500000000000006</v>
      </c>
      <c r="S10" s="74"/>
      <c r="T10" s="85"/>
      <c r="U10" s="152" t="s">
        <v>386</v>
      </c>
      <c r="V10" s="77" t="s">
        <v>324</v>
      </c>
      <c r="W10" s="77" t="s">
        <v>151</v>
      </c>
      <c r="X10" s="42"/>
      <c r="Y10" s="81" t="s">
        <v>157</v>
      </c>
      <c r="Z10" s="83"/>
      <c r="AA10" s="81"/>
      <c r="AB10" s="84"/>
    </row>
    <row r="11" spans="1:42" ht="66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0.37500000000000006</v>
      </c>
      <c r="H11" s="149">
        <v>0.33333333333333331</v>
      </c>
      <c r="I11" s="149">
        <v>0.5</v>
      </c>
      <c r="J11" s="149">
        <v>0.5</v>
      </c>
      <c r="K11" s="149">
        <v>0.70833333333333337</v>
      </c>
      <c r="L11" s="108">
        <f t="shared" si="3"/>
        <v>1</v>
      </c>
      <c r="M11" s="137"/>
      <c r="N11" s="137"/>
      <c r="O11" s="137"/>
      <c r="P11" s="137"/>
      <c r="Q11" s="137"/>
      <c r="R11" s="73">
        <f t="shared" si="2"/>
        <v>0.37500000000000006</v>
      </c>
      <c r="S11" s="74"/>
      <c r="T11" s="74"/>
      <c r="U11" s="152" t="s">
        <v>387</v>
      </c>
      <c r="V11" s="77" t="s">
        <v>324</v>
      </c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40.200000000000003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0.37500000000000006</v>
      </c>
      <c r="H12" s="149">
        <v>0.33333333333333331</v>
      </c>
      <c r="I12" s="149">
        <v>0.5</v>
      </c>
      <c r="J12" s="149">
        <v>0.5</v>
      </c>
      <c r="K12" s="149">
        <v>0.70833333333333337</v>
      </c>
      <c r="L12" s="108">
        <f t="shared" si="3"/>
        <v>1</v>
      </c>
      <c r="M12" s="137"/>
      <c r="N12" s="137"/>
      <c r="O12" s="137"/>
      <c r="P12" s="137"/>
      <c r="Q12" s="137"/>
      <c r="R12" s="73">
        <f t="shared" si="2"/>
        <v>0.37500000000000006</v>
      </c>
      <c r="S12" s="74"/>
      <c r="T12" s="85"/>
      <c r="U12" s="150" t="s">
        <v>381</v>
      </c>
      <c r="V12" s="77" t="s">
        <v>324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149">
        <v>0</v>
      </c>
      <c r="I13" s="149">
        <v>0</v>
      </c>
      <c r="J13" s="149">
        <v>0</v>
      </c>
      <c r="K13" s="149">
        <v>0</v>
      </c>
      <c r="L13" s="108">
        <f t="shared" si="3"/>
        <v>0</v>
      </c>
      <c r="M13" s="137"/>
      <c r="N13" s="137"/>
      <c r="O13" s="137"/>
      <c r="P13" s="137"/>
      <c r="Q13" s="137"/>
      <c r="R13" s="73">
        <f t="shared" si="2"/>
        <v>0</v>
      </c>
      <c r="S13" s="74"/>
      <c r="T13" s="74"/>
      <c r="U13" s="150"/>
      <c r="V13" s="77" t="s">
        <v>324</v>
      </c>
      <c r="W13" s="77"/>
      <c r="X13" s="42"/>
      <c r="Y13" s="81" t="s">
        <v>170</v>
      </c>
      <c r="Z13" s="83" t="s">
        <v>153</v>
      </c>
    </row>
    <row r="14" spans="1:42" ht="40.200000000000003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0.37500000000000006</v>
      </c>
      <c r="H14" s="149">
        <v>0.33333333333333331</v>
      </c>
      <c r="I14" s="149">
        <v>0.5</v>
      </c>
      <c r="J14" s="149">
        <v>0.5</v>
      </c>
      <c r="K14" s="149">
        <v>0.70833333333333337</v>
      </c>
      <c r="L14" s="106">
        <v>1</v>
      </c>
      <c r="M14" s="137"/>
      <c r="N14" s="153"/>
      <c r="O14" s="137"/>
      <c r="P14" s="137"/>
      <c r="Q14" s="137"/>
      <c r="R14" s="73">
        <f t="shared" si="2"/>
        <v>0.37500000000000006</v>
      </c>
      <c r="S14" s="74"/>
      <c r="T14" s="74"/>
      <c r="U14" s="150" t="s">
        <v>388</v>
      </c>
      <c r="V14" s="77" t="s">
        <v>324</v>
      </c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</v>
      </c>
      <c r="H15" s="149">
        <v>0</v>
      </c>
      <c r="I15" s="149">
        <v>0</v>
      </c>
      <c r="J15" s="149">
        <v>0</v>
      </c>
      <c r="K15" s="149">
        <v>0</v>
      </c>
      <c r="L15" s="106">
        <f t="shared" si="3"/>
        <v>0</v>
      </c>
      <c r="M15" s="137">
        <v>0.375</v>
      </c>
      <c r="N15" s="137"/>
      <c r="O15" s="137"/>
      <c r="P15" s="137"/>
      <c r="Q15" s="137"/>
      <c r="R15" s="73">
        <f t="shared" si="2"/>
        <v>0.375</v>
      </c>
      <c r="S15" s="74"/>
      <c r="T15" s="74"/>
      <c r="U15" s="154" t="s">
        <v>231</v>
      </c>
      <c r="V15" s="77" t="s">
        <v>324</v>
      </c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</v>
      </c>
      <c r="H16" s="149">
        <v>0</v>
      </c>
      <c r="I16" s="149">
        <v>0</v>
      </c>
      <c r="J16" s="149">
        <v>0</v>
      </c>
      <c r="K16" s="149">
        <v>0</v>
      </c>
      <c r="L16" s="108">
        <f t="shared" si="3"/>
        <v>0</v>
      </c>
      <c r="M16" s="137">
        <v>0.375</v>
      </c>
      <c r="N16" s="137"/>
      <c r="O16" s="137"/>
      <c r="P16" s="137"/>
      <c r="Q16" s="137"/>
      <c r="R16" s="73">
        <f t="shared" si="2"/>
        <v>0.375</v>
      </c>
      <c r="S16" s="74"/>
      <c r="T16" s="74"/>
      <c r="U16" s="154" t="s">
        <v>231</v>
      </c>
      <c r="V16" s="77" t="s">
        <v>324</v>
      </c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49">
        <v>0</v>
      </c>
      <c r="I17" s="149">
        <v>0</v>
      </c>
      <c r="J17" s="149">
        <v>0</v>
      </c>
      <c r="K17" s="149">
        <v>0</v>
      </c>
      <c r="L17" s="108">
        <f t="shared" si="3"/>
        <v>0</v>
      </c>
      <c r="M17" s="137"/>
      <c r="N17" s="137"/>
      <c r="O17" s="137"/>
      <c r="P17" s="137"/>
      <c r="Q17" s="137"/>
      <c r="R17" s="73">
        <f t="shared" si="2"/>
        <v>0</v>
      </c>
      <c r="S17" s="74"/>
      <c r="T17" s="85"/>
      <c r="U17" s="150" t="s">
        <v>389</v>
      </c>
      <c r="V17" s="77" t="s">
        <v>335</v>
      </c>
      <c r="W17" s="77" t="s">
        <v>143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49">
        <v>0</v>
      </c>
      <c r="I18" s="149">
        <v>0</v>
      </c>
      <c r="J18" s="149">
        <v>0</v>
      </c>
      <c r="K18" s="149">
        <v>0</v>
      </c>
      <c r="L18" s="71">
        <f t="shared" si="3"/>
        <v>0</v>
      </c>
      <c r="M18" s="65"/>
      <c r="N18" s="65"/>
      <c r="O18" s="65"/>
      <c r="P18" s="65"/>
      <c r="Q18" s="65"/>
      <c r="R18" s="73">
        <f t="shared" si="2"/>
        <v>0</v>
      </c>
      <c r="S18" s="74"/>
      <c r="T18" s="74"/>
      <c r="U18" s="150" t="s">
        <v>320</v>
      </c>
      <c r="V18" s="77" t="s">
        <v>335</v>
      </c>
      <c r="W18" s="77" t="s">
        <v>143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149">
        <v>0</v>
      </c>
      <c r="I19" s="149">
        <v>0</v>
      </c>
      <c r="J19" s="149">
        <v>0</v>
      </c>
      <c r="K19" s="149">
        <v>0</v>
      </c>
      <c r="L19" s="71">
        <f t="shared" si="3"/>
        <v>0</v>
      </c>
      <c r="M19" s="65"/>
      <c r="N19" s="65"/>
      <c r="O19" s="65"/>
      <c r="P19" s="70"/>
      <c r="Q19" s="65"/>
      <c r="R19" s="73">
        <f t="shared" si="2"/>
        <v>0</v>
      </c>
      <c r="S19" s="74"/>
      <c r="T19" s="74"/>
      <c r="U19" s="150" t="s">
        <v>320</v>
      </c>
      <c r="V19" s="77" t="s">
        <v>335</v>
      </c>
      <c r="W19" s="77" t="s">
        <v>143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149">
        <v>0</v>
      </c>
      <c r="I20" s="149">
        <v>0</v>
      </c>
      <c r="J20" s="149">
        <v>0</v>
      </c>
      <c r="K20" s="149">
        <v>0</v>
      </c>
      <c r="L20" s="71">
        <f t="shared" si="3"/>
        <v>0</v>
      </c>
      <c r="M20" s="70"/>
      <c r="N20" s="65"/>
      <c r="O20" s="65"/>
      <c r="P20" s="65"/>
      <c r="Q20" s="65"/>
      <c r="R20" s="73">
        <f t="shared" si="2"/>
        <v>0</v>
      </c>
      <c r="S20" s="74"/>
      <c r="T20" s="74"/>
      <c r="U20" s="150" t="s">
        <v>320</v>
      </c>
      <c r="V20" s="77" t="s">
        <v>335</v>
      </c>
      <c r="W20" s="77" t="s">
        <v>143</v>
      </c>
      <c r="X20" s="42"/>
    </row>
    <row r="21" spans="1:24" ht="40.200000000000003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0</v>
      </c>
      <c r="H21" s="149">
        <v>0</v>
      </c>
      <c r="I21" s="149">
        <v>0</v>
      </c>
      <c r="J21" s="149">
        <v>0</v>
      </c>
      <c r="K21" s="149">
        <v>0</v>
      </c>
      <c r="L21" s="71">
        <f t="shared" si="3"/>
        <v>0</v>
      </c>
      <c r="M21" s="70"/>
      <c r="N21" s="65"/>
      <c r="O21" s="65"/>
      <c r="P21" s="65"/>
      <c r="Q21" s="65"/>
      <c r="R21" s="73">
        <f t="shared" si="2"/>
        <v>0</v>
      </c>
      <c r="S21" s="74"/>
      <c r="T21" s="74"/>
      <c r="U21" s="150" t="s">
        <v>320</v>
      </c>
      <c r="V21" s="77" t="s">
        <v>335</v>
      </c>
      <c r="W21" s="77" t="s">
        <v>143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</v>
      </c>
      <c r="H22" s="149">
        <v>0</v>
      </c>
      <c r="I22" s="149">
        <v>0</v>
      </c>
      <c r="J22" s="149">
        <v>0</v>
      </c>
      <c r="K22" s="149">
        <v>0</v>
      </c>
      <c r="L22" s="71">
        <f t="shared" si="3"/>
        <v>0</v>
      </c>
      <c r="M22" s="70">
        <v>0.375</v>
      </c>
      <c r="N22" s="65"/>
      <c r="O22" s="65"/>
      <c r="P22" s="65"/>
      <c r="Q22" s="65"/>
      <c r="R22" s="73">
        <f t="shared" si="2"/>
        <v>0.375</v>
      </c>
      <c r="S22" s="74"/>
      <c r="T22" s="74"/>
      <c r="U22" s="75" t="s">
        <v>231</v>
      </c>
      <c r="V22" s="77"/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</v>
      </c>
      <c r="H23" s="149">
        <v>0</v>
      </c>
      <c r="I23" s="149">
        <v>0</v>
      </c>
      <c r="J23" s="149">
        <v>0</v>
      </c>
      <c r="K23" s="149">
        <v>0</v>
      </c>
      <c r="L23" s="71">
        <f t="shared" si="3"/>
        <v>0</v>
      </c>
      <c r="M23" s="70">
        <v>0.375</v>
      </c>
      <c r="N23" s="65"/>
      <c r="O23" s="65"/>
      <c r="P23" s="65"/>
      <c r="Q23" s="65"/>
      <c r="R23" s="73">
        <f t="shared" si="2"/>
        <v>0.375</v>
      </c>
      <c r="S23" s="74"/>
      <c r="T23" s="74"/>
      <c r="U23" s="75" t="s">
        <v>231</v>
      </c>
      <c r="V23" s="77"/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149">
        <v>0</v>
      </c>
      <c r="I24" s="149">
        <v>0</v>
      </c>
      <c r="J24" s="149">
        <v>0</v>
      </c>
      <c r="K24" s="149">
        <v>0</v>
      </c>
      <c r="L24" s="71">
        <v>0</v>
      </c>
      <c r="M24" s="70">
        <v>0.375</v>
      </c>
      <c r="N24" s="143"/>
      <c r="O24" s="65"/>
      <c r="P24" s="65"/>
      <c r="Q24" s="65"/>
      <c r="R24" s="73">
        <f t="shared" si="2"/>
        <v>0.375</v>
      </c>
      <c r="S24" s="74"/>
      <c r="T24" s="85"/>
      <c r="U24" s="75" t="s">
        <v>231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149">
        <v>0</v>
      </c>
      <c r="I25" s="149">
        <v>0</v>
      </c>
      <c r="J25" s="149">
        <v>0</v>
      </c>
      <c r="K25" s="149">
        <v>0</v>
      </c>
      <c r="L25" s="71">
        <f t="shared" si="3"/>
        <v>0</v>
      </c>
      <c r="M25" s="70">
        <v>0.375</v>
      </c>
      <c r="N25" s="65"/>
      <c r="O25" s="65"/>
      <c r="P25" s="65"/>
      <c r="Q25" s="65"/>
      <c r="R25" s="73">
        <f t="shared" si="2"/>
        <v>0.375</v>
      </c>
      <c r="S25" s="74"/>
      <c r="T25" s="74"/>
      <c r="U25" s="75" t="s">
        <v>231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</v>
      </c>
      <c r="H26" s="149">
        <v>0</v>
      </c>
      <c r="I26" s="149">
        <v>0</v>
      </c>
      <c r="J26" s="149">
        <v>0</v>
      </c>
      <c r="K26" s="149">
        <v>0</v>
      </c>
      <c r="L26" s="71">
        <f t="shared" si="3"/>
        <v>0</v>
      </c>
      <c r="M26" s="70">
        <v>0.375</v>
      </c>
      <c r="N26" s="65"/>
      <c r="O26" s="65"/>
      <c r="P26" s="65"/>
      <c r="Q26" s="65"/>
      <c r="R26" s="73">
        <f t="shared" si="2"/>
        <v>0.375</v>
      </c>
      <c r="S26" s="74"/>
      <c r="T26" s="85"/>
      <c r="U26" s="75" t="s">
        <v>231</v>
      </c>
      <c r="V26" s="77"/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49">
        <v>0</v>
      </c>
      <c r="I27" s="149">
        <v>0</v>
      </c>
      <c r="J27" s="149">
        <v>0</v>
      </c>
      <c r="K27" s="149">
        <v>0</v>
      </c>
      <c r="L27" s="71">
        <f t="shared" si="3"/>
        <v>0</v>
      </c>
      <c r="M27" s="65"/>
      <c r="N27" s="65"/>
      <c r="O27" s="65"/>
      <c r="P27" s="65"/>
      <c r="Q27" s="65"/>
      <c r="R27" s="73">
        <f t="shared" si="2"/>
        <v>0</v>
      </c>
      <c r="S27" s="74"/>
      <c r="T27" s="74"/>
      <c r="U27" s="65" t="s">
        <v>320</v>
      </c>
      <c r="V27" s="77"/>
      <c r="W27" s="77" t="s">
        <v>130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</v>
      </c>
      <c r="H28" s="149">
        <v>0</v>
      </c>
      <c r="I28" s="149">
        <v>0</v>
      </c>
      <c r="J28" s="149">
        <v>0</v>
      </c>
      <c r="K28" s="149">
        <v>0</v>
      </c>
      <c r="L28" s="71">
        <f t="shared" si="3"/>
        <v>0</v>
      </c>
      <c r="M28" s="65"/>
      <c r="N28" s="65"/>
      <c r="O28" s="65"/>
      <c r="P28" s="65"/>
      <c r="Q28" s="65"/>
      <c r="R28" s="73">
        <f t="shared" si="2"/>
        <v>0</v>
      </c>
      <c r="S28" s="74"/>
      <c r="T28" s="74"/>
      <c r="U28" s="65" t="s">
        <v>320</v>
      </c>
      <c r="V28" s="77"/>
      <c r="W28" s="77" t="s">
        <v>130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</v>
      </c>
      <c r="H29" s="149">
        <v>0</v>
      </c>
      <c r="I29" s="149">
        <v>0</v>
      </c>
      <c r="J29" s="149">
        <v>0</v>
      </c>
      <c r="K29" s="149">
        <v>0</v>
      </c>
      <c r="L29" s="71">
        <f t="shared" si="3"/>
        <v>0</v>
      </c>
      <c r="M29" s="65"/>
      <c r="N29" s="65"/>
      <c r="O29" s="65"/>
      <c r="P29" s="65"/>
      <c r="Q29" s="65"/>
      <c r="R29" s="73">
        <f t="shared" si="2"/>
        <v>0</v>
      </c>
      <c r="S29" s="74"/>
      <c r="T29" s="74"/>
      <c r="U29" s="65" t="s">
        <v>320</v>
      </c>
      <c r="V29" s="77"/>
      <c r="W29" s="77" t="s">
        <v>130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149">
        <v>0</v>
      </c>
      <c r="I30" s="149">
        <v>0</v>
      </c>
      <c r="J30" s="149">
        <v>0</v>
      </c>
      <c r="K30" s="149">
        <v>0</v>
      </c>
      <c r="L30" s="71">
        <f t="shared" si="3"/>
        <v>0</v>
      </c>
      <c r="M30" s="65"/>
      <c r="N30" s="65"/>
      <c r="O30" s="65"/>
      <c r="P30" s="65"/>
      <c r="Q30" s="65"/>
      <c r="R30" s="73">
        <f t="shared" si="2"/>
        <v>0</v>
      </c>
      <c r="S30" s="74"/>
      <c r="T30" s="74"/>
      <c r="U30" s="65" t="s">
        <v>320</v>
      </c>
      <c r="V30" s="77"/>
      <c r="W30" s="77" t="s">
        <v>130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49">
        <v>0</v>
      </c>
      <c r="I31" s="149">
        <v>0</v>
      </c>
      <c r="J31" s="149">
        <v>0</v>
      </c>
      <c r="K31" s="149">
        <v>0</v>
      </c>
      <c r="L31" s="71">
        <f t="shared" si="3"/>
        <v>0</v>
      </c>
      <c r="M31" s="70">
        <v>0.375</v>
      </c>
      <c r="N31" s="65"/>
      <c r="O31" s="65"/>
      <c r="P31" s="65"/>
      <c r="Q31" s="65"/>
      <c r="R31" s="73">
        <f t="shared" si="2"/>
        <v>0.375</v>
      </c>
      <c r="S31" s="74"/>
      <c r="T31" s="85"/>
      <c r="U31" s="65" t="s">
        <v>231</v>
      </c>
      <c r="V31" s="77"/>
      <c r="W31" s="77" t="s">
        <v>130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>
        <v>170</v>
      </c>
      <c r="D32" s="99"/>
      <c r="E32" s="66"/>
      <c r="F32" s="67"/>
      <c r="G32" s="69">
        <f t="shared" si="1"/>
        <v>0.37500000000000006</v>
      </c>
      <c r="H32" s="149">
        <v>0.33333333333333331</v>
      </c>
      <c r="I32" s="149">
        <v>0.5</v>
      </c>
      <c r="J32" s="149">
        <v>0.5</v>
      </c>
      <c r="K32" s="149">
        <v>0.70833333333333337</v>
      </c>
      <c r="L32" s="71">
        <f t="shared" si="3"/>
        <v>1</v>
      </c>
      <c r="M32" s="70"/>
      <c r="N32" s="65"/>
      <c r="O32" s="65"/>
      <c r="P32" s="65"/>
      <c r="Q32" s="65"/>
      <c r="R32" s="73">
        <f t="shared" si="2"/>
        <v>0.37500000000000006</v>
      </c>
      <c r="S32" s="74"/>
      <c r="T32" s="74"/>
      <c r="U32" s="75" t="s">
        <v>382</v>
      </c>
      <c r="V32" s="77" t="s">
        <v>335</v>
      </c>
      <c r="W32" s="77" t="s">
        <v>130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170</v>
      </c>
      <c r="D33" s="99"/>
      <c r="E33" s="66"/>
      <c r="F33" s="67"/>
      <c r="G33" s="69">
        <f t="shared" si="1"/>
        <v>0.33333333333333331</v>
      </c>
      <c r="H33" s="149">
        <v>0.33333333333333331</v>
      </c>
      <c r="I33" s="149">
        <v>0.5</v>
      </c>
      <c r="J33" s="149">
        <v>0.5</v>
      </c>
      <c r="K33" s="149">
        <v>0.66666666666666663</v>
      </c>
      <c r="L33" s="71">
        <f t="shared" si="3"/>
        <v>1</v>
      </c>
      <c r="M33" s="70">
        <v>4.1666666666666664E-2</v>
      </c>
      <c r="N33" s="65"/>
      <c r="O33" s="65"/>
      <c r="P33" s="65"/>
      <c r="Q33" s="65"/>
      <c r="R33" s="73">
        <f t="shared" si="2"/>
        <v>0.375</v>
      </c>
      <c r="S33" s="74"/>
      <c r="T33" s="85"/>
      <c r="U33" s="75" t="s">
        <v>383</v>
      </c>
      <c r="V33" s="77" t="s">
        <v>335</v>
      </c>
      <c r="W33" s="77" t="s">
        <v>130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49">
        <v>0</v>
      </c>
      <c r="I34" s="149">
        <v>0</v>
      </c>
      <c r="J34" s="149">
        <v>0</v>
      </c>
      <c r="K34" s="149">
        <v>0</v>
      </c>
      <c r="L34" s="71">
        <f t="shared" si="3"/>
        <v>0</v>
      </c>
      <c r="M34" s="65"/>
      <c r="N34" s="65"/>
      <c r="O34" s="65"/>
      <c r="P34" s="65"/>
      <c r="Q34" s="65"/>
      <c r="R34" s="73">
        <f t="shared" si="2"/>
        <v>0</v>
      </c>
      <c r="S34" s="74"/>
      <c r="T34" s="74"/>
      <c r="U34" s="65"/>
      <c r="V34" s="77"/>
      <c r="W34" s="77" t="s">
        <v>130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149">
        <v>0</v>
      </c>
      <c r="I35" s="149">
        <v>0</v>
      </c>
      <c r="J35" s="149">
        <v>0</v>
      </c>
      <c r="K35" s="149">
        <v>0</v>
      </c>
      <c r="L35" s="71">
        <f t="shared" si="3"/>
        <v>0</v>
      </c>
      <c r="M35" s="65"/>
      <c r="N35" s="65"/>
      <c r="O35" s="65"/>
      <c r="P35" s="65"/>
      <c r="Q35" s="65"/>
      <c r="R35" s="73">
        <f t="shared" si="2"/>
        <v>0</v>
      </c>
      <c r="S35" s="74"/>
      <c r="T35" s="74"/>
      <c r="U35" s="75"/>
      <c r="V35" s="77"/>
      <c r="W35" s="77" t="s">
        <v>130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/>
      <c r="H36" s="149">
        <v>0</v>
      </c>
      <c r="I36" s="149">
        <v>0</v>
      </c>
      <c r="J36" s="149">
        <v>0</v>
      </c>
      <c r="K36" s="149">
        <v>0</v>
      </c>
      <c r="L36" s="71"/>
      <c r="M36" s="65"/>
      <c r="N36" s="65"/>
      <c r="O36" s="65"/>
      <c r="P36" s="65"/>
      <c r="Q36" s="65"/>
      <c r="R36" s="73"/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1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01E14DB4-A184-4E99-9708-1A2DEECEF8EA}"/>
    <dataValidation allowBlank="1" showErrorMessage="1" promptTitle="بعضی ماشین‌ها 2مدل حجم کار دارند" prompt="مثل تناژ و سرویسی" sqref="E3" xr:uid="{11A41AE8-62DC-4481-993C-32A0D833B417}"/>
    <dataValidation allowBlank="1" showInputMessage="1" showErrorMessage="1" promptTitle="بعضی ماشین‌ها 2مدل حجم کار دارند" prompt="مثلا تناژ و سرویسی" sqref="E4" xr:uid="{81AFCE52-4AA1-4E7A-9C71-067976DEC941}"/>
    <dataValidation errorStyle="information" allowBlank="1" showInputMessage="1" promptTitle="واحد2" prompt="واحد حجم کار درج شود_x000a_مثال: سرویس_x000a_(بعضی ماشین‌ها 2مدل حجم کار دارند)_x000a_" sqref="F4" xr:uid="{7F7607B4-0D73-4440-A1D9-C4424C9C3E88}"/>
    <dataValidation allowBlank="1" showErrorMessage="1" promptTitle="واحد حجم (میزان) کار مورد انتظار" prompt="مثال: تن" sqref="F3" xr:uid="{C5C634A4-7118-400F-A7C1-F598CA4F20D5}"/>
    <dataValidation allowBlank="1" showInputMessage="1" showErrorMessage="1" promptTitle="واحد حجم (میزان) کار مورد انتظار" prompt="مثال: تن" sqref="D3" xr:uid="{89BF829D-0838-4FFF-9A63-511EF59F36B2}"/>
    <dataValidation errorStyle="information" allowBlank="1" showInputMessage="1" promptTitle="واحد" prompt="واحد حجم کار درج شود_x000a_مثال: متر مکعب" sqref="D4" xr:uid="{C7562D4B-0058-41EB-AB02-B68BD9D8643C}"/>
  </dataValidations>
  <hyperlinks>
    <hyperlink ref="A1:A2" location="'کارکرد کلی'!A1" display="تاریخ" xr:uid="{AE06ACAC-D7B5-4C3D-8EB9-A8746E664506}"/>
    <hyperlink ref="Y3:AB4" location="'اطلاعات ماشین ها'!A1" display="شناسنامه و اطلاعات ماشین" xr:uid="{77A20F94-320F-4DA6-81C6-F6A8C8F7FDEB}"/>
  </hyperlinks>
  <printOptions horizontalCentered="1" verticalCentered="1"/>
  <pageMargins left="0" right="0" top="0" bottom="0" header="0" footer="0"/>
  <pageSetup scale="36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38CD-B737-4525-A26E-25D1E04E7271}">
  <sheetPr>
    <tabColor rgb="FFFFFF00"/>
    <pageSetUpPr fitToPage="1"/>
  </sheetPr>
  <dimension ref="A1:AP43"/>
  <sheetViews>
    <sheetView rightToLeft="1" view="pageBreakPreview" zoomScale="60" zoomScaleNormal="73" workbookViewId="0">
      <pane xSplit="1" ySplit="4" topLeftCell="B25" activePane="bottomRight" state="frozen"/>
      <selection pane="topRight" activeCell="B1" sqref="B1"/>
      <selection pane="bottomLeft" activeCell="A5" sqref="A5"/>
      <selection pane="bottomRight" activeCell="R33" sqref="R3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6640625" style="38" customWidth="1"/>
    <col min="18" max="18" width="15" style="38" customWidth="1"/>
    <col min="19" max="19" width="8.6640625" style="38" customWidth="1"/>
    <col min="20" max="20" width="29.33203125" style="38" customWidth="1"/>
    <col min="21" max="21" width="130.554687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1" style="38" bestFit="1" customWidth="1"/>
    <col min="27" max="27" width="24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 t="s">
        <v>103</v>
      </c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/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3" t="s">
        <v>120</v>
      </c>
      <c r="K3" s="364"/>
      <c r="L3" s="333">
        <v>1300000</v>
      </c>
      <c r="M3" s="334"/>
      <c r="N3" s="49"/>
      <c r="O3" s="49"/>
      <c r="P3" s="49"/>
      <c r="Q3" s="49"/>
      <c r="R3" s="49"/>
      <c r="S3" s="49"/>
      <c r="T3" s="50" t="s">
        <v>121</v>
      </c>
      <c r="U3" s="51" t="s">
        <v>390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0.83333333333333348</v>
      </c>
      <c r="H4" s="56"/>
      <c r="I4" s="56"/>
      <c r="J4" s="56"/>
      <c r="K4" s="56"/>
      <c r="L4" s="53">
        <f t="shared" ref="L4:Q4" si="0">SUM(L6:L35)</f>
        <v>3</v>
      </c>
      <c r="M4" s="98">
        <f t="shared" si="0"/>
        <v>9.375</v>
      </c>
      <c r="N4" s="98">
        <f t="shared" si="0"/>
        <v>0.29166666666666669</v>
      </c>
      <c r="O4" s="98">
        <f t="shared" si="0"/>
        <v>0</v>
      </c>
      <c r="P4" s="98">
        <f t="shared" si="0"/>
        <v>0</v>
      </c>
      <c r="Q4" s="98">
        <f t="shared" si="0"/>
        <v>0</v>
      </c>
      <c r="R4" s="97">
        <f>SUM(R6:R36)</f>
        <v>10.5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6" si="1">((K6-J6)+(I6-H6))</f>
        <v>0</v>
      </c>
      <c r="H6" s="70">
        <v>0</v>
      </c>
      <c r="I6" s="70">
        <v>0</v>
      </c>
      <c r="J6" s="70">
        <v>0</v>
      </c>
      <c r="K6" s="70">
        <v>0</v>
      </c>
      <c r="L6" s="71">
        <v>0</v>
      </c>
      <c r="M6" s="72">
        <v>0.375</v>
      </c>
      <c r="N6" s="72"/>
      <c r="O6" s="72"/>
      <c r="P6" s="72"/>
      <c r="Q6" s="72"/>
      <c r="R6" s="73">
        <f t="shared" ref="R6:R35" si="2">IF(AND(SUM(G6+M6+N6+O6+Q6+S6)=0,P6&lt;&gt;0),0,SUM(G6+M6+N6+O6+Q6+S6)-IF(AND(SUM(M6:O6,Q6,S6)=P6,G6=0),P6,0))</f>
        <v>0.375</v>
      </c>
      <c r="S6" s="74"/>
      <c r="T6" s="74"/>
      <c r="U6" s="65" t="s">
        <v>223</v>
      </c>
      <c r="V6" s="77"/>
      <c r="W6" s="77" t="s">
        <v>151</v>
      </c>
      <c r="X6" s="42"/>
      <c r="Y6" s="78" t="s">
        <v>131</v>
      </c>
      <c r="Z6" s="79" t="str">
        <f t="array" aca="1" ref="Z6" ca="1">MID(CELL("filename", Z6), FIND("]", CELL("filename", Z6)) + 1, 31)</f>
        <v>پیکان بار 1</v>
      </c>
      <c r="AA6" s="78" t="s">
        <v>132</v>
      </c>
      <c r="AB6" s="80" t="s">
        <v>391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</v>
      </c>
      <c r="H7" s="70">
        <v>0</v>
      </c>
      <c r="I7" s="70">
        <v>0</v>
      </c>
      <c r="J7" s="70">
        <v>0</v>
      </c>
      <c r="K7" s="70">
        <v>0</v>
      </c>
      <c r="L7" s="71">
        <f t="shared" ref="L7:L36" si="3">IF(G7&gt;0,1,IF(G7=0,0," "))</f>
        <v>0</v>
      </c>
      <c r="M7" s="72">
        <v>0.375</v>
      </c>
      <c r="N7" s="72"/>
      <c r="O7" s="72"/>
      <c r="P7" s="72"/>
      <c r="Q7" s="72"/>
      <c r="R7" s="73">
        <f t="shared" si="2"/>
        <v>0.375</v>
      </c>
      <c r="S7" s="74"/>
      <c r="T7" s="74"/>
      <c r="U7" s="65" t="s">
        <v>223</v>
      </c>
      <c r="V7" s="77"/>
      <c r="W7" s="77" t="s">
        <v>151</v>
      </c>
      <c r="X7" s="42"/>
      <c r="Y7" s="81" t="s">
        <v>136</v>
      </c>
      <c r="Z7" s="113"/>
      <c r="AA7" s="78" t="s">
        <v>138</v>
      </c>
      <c r="AB7" s="82" t="s">
        <v>392</v>
      </c>
    </row>
    <row r="8" spans="1:42" ht="40.200000000000003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</v>
      </c>
      <c r="H8" s="70">
        <v>0</v>
      </c>
      <c r="I8" s="70">
        <v>0</v>
      </c>
      <c r="J8" s="70">
        <v>0</v>
      </c>
      <c r="K8" s="70">
        <v>0</v>
      </c>
      <c r="L8" s="71">
        <f t="shared" si="3"/>
        <v>0</v>
      </c>
      <c r="M8" s="72">
        <v>0.375</v>
      </c>
      <c r="N8" s="72"/>
      <c r="O8" s="72"/>
      <c r="P8" s="72"/>
      <c r="Q8" s="72"/>
      <c r="R8" s="73">
        <f t="shared" si="2"/>
        <v>0.375</v>
      </c>
      <c r="S8" s="74"/>
      <c r="T8" s="74"/>
      <c r="U8" s="65" t="s">
        <v>223</v>
      </c>
      <c r="V8" s="77"/>
      <c r="W8" s="77" t="s">
        <v>151</v>
      </c>
      <c r="X8" s="42"/>
      <c r="Y8" s="81" t="s">
        <v>144</v>
      </c>
      <c r="Z8" s="113"/>
      <c r="AA8" s="81" t="s">
        <v>146</v>
      </c>
      <c r="AB8" s="84"/>
    </row>
    <row r="9" spans="1:42" ht="40.200000000000003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</v>
      </c>
      <c r="H9" s="70">
        <v>0</v>
      </c>
      <c r="I9" s="70">
        <v>0</v>
      </c>
      <c r="J9" s="70">
        <v>0</v>
      </c>
      <c r="K9" s="70">
        <v>0</v>
      </c>
      <c r="L9" s="71">
        <f t="shared" si="3"/>
        <v>0</v>
      </c>
      <c r="M9" s="72">
        <v>0.375</v>
      </c>
      <c r="N9" s="72"/>
      <c r="O9" s="72"/>
      <c r="P9" s="72"/>
      <c r="Q9" s="72"/>
      <c r="R9" s="73">
        <f t="shared" si="2"/>
        <v>0.375</v>
      </c>
      <c r="S9" s="74"/>
      <c r="T9" s="74"/>
      <c r="U9" s="65" t="s">
        <v>223</v>
      </c>
      <c r="V9" s="77"/>
      <c r="W9" s="77" t="s">
        <v>151</v>
      </c>
      <c r="X9" s="42"/>
      <c r="Y9" s="81" t="s">
        <v>152</v>
      </c>
      <c r="Z9" s="83" t="s">
        <v>153</v>
      </c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</v>
      </c>
      <c r="H10" s="70">
        <v>0</v>
      </c>
      <c r="I10" s="70">
        <v>0</v>
      </c>
      <c r="J10" s="70">
        <v>0</v>
      </c>
      <c r="K10" s="70">
        <v>0</v>
      </c>
      <c r="L10" s="71">
        <f t="shared" si="3"/>
        <v>0</v>
      </c>
      <c r="M10" s="72">
        <v>0.375</v>
      </c>
      <c r="N10" s="72"/>
      <c r="O10" s="72"/>
      <c r="P10" s="72"/>
      <c r="Q10" s="72"/>
      <c r="R10" s="73">
        <f t="shared" si="2"/>
        <v>0.375</v>
      </c>
      <c r="S10" s="74"/>
      <c r="T10" s="85"/>
      <c r="U10" s="65" t="s">
        <v>223</v>
      </c>
      <c r="V10" s="77"/>
      <c r="W10" s="77" t="s">
        <v>151</v>
      </c>
      <c r="X10" s="42"/>
      <c r="Y10" s="81" t="s">
        <v>157</v>
      </c>
      <c r="Z10" s="83" t="s">
        <v>153</v>
      </c>
      <c r="AA10" s="81"/>
      <c r="AB10" s="84"/>
    </row>
    <row r="11" spans="1:42" ht="40.200000000000003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</v>
      </c>
      <c r="H11" s="70">
        <v>0</v>
      </c>
      <c r="I11" s="70">
        <v>0</v>
      </c>
      <c r="J11" s="70">
        <v>0</v>
      </c>
      <c r="K11" s="70">
        <v>0</v>
      </c>
      <c r="L11" s="71">
        <f t="shared" si="3"/>
        <v>0</v>
      </c>
      <c r="M11" s="72">
        <v>0.375</v>
      </c>
      <c r="N11" s="72"/>
      <c r="O11" s="72"/>
      <c r="P11" s="72"/>
      <c r="Q11" s="72"/>
      <c r="R11" s="73">
        <f t="shared" si="2"/>
        <v>0.375</v>
      </c>
      <c r="S11" s="74"/>
      <c r="T11" s="74"/>
      <c r="U11" s="65" t="s">
        <v>223</v>
      </c>
      <c r="V11" s="77"/>
      <c r="W11" s="77" t="s">
        <v>151</v>
      </c>
      <c r="X11" s="42"/>
      <c r="Y11" s="81" t="s">
        <v>161</v>
      </c>
      <c r="Z11" s="83" t="s">
        <v>393</v>
      </c>
      <c r="AA11" s="81" t="s">
        <v>163</v>
      </c>
      <c r="AB11" s="83" t="s">
        <v>288</v>
      </c>
    </row>
    <row r="12" spans="1:42" ht="40.200000000000003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</v>
      </c>
      <c r="H12" s="70">
        <v>0</v>
      </c>
      <c r="I12" s="70">
        <v>0</v>
      </c>
      <c r="J12" s="70">
        <v>0</v>
      </c>
      <c r="K12" s="70">
        <v>0</v>
      </c>
      <c r="L12" s="71">
        <f t="shared" si="3"/>
        <v>0</v>
      </c>
      <c r="M12" s="72">
        <v>0.375</v>
      </c>
      <c r="N12" s="72"/>
      <c r="O12" s="72"/>
      <c r="P12" s="72"/>
      <c r="Q12" s="72"/>
      <c r="R12" s="73">
        <f t="shared" si="2"/>
        <v>0.375</v>
      </c>
      <c r="S12" s="74"/>
      <c r="T12" s="85"/>
      <c r="U12" s="65" t="s">
        <v>223</v>
      </c>
      <c r="V12" s="77"/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70">
        <v>0</v>
      </c>
      <c r="I13" s="70">
        <v>0</v>
      </c>
      <c r="J13" s="70">
        <v>0</v>
      </c>
      <c r="K13" s="70">
        <v>0</v>
      </c>
      <c r="L13" s="71">
        <f t="shared" si="3"/>
        <v>0</v>
      </c>
      <c r="M13" s="72">
        <v>0.375</v>
      </c>
      <c r="N13" s="72"/>
      <c r="O13" s="72"/>
      <c r="P13" s="72"/>
      <c r="Q13" s="72"/>
      <c r="R13" s="73">
        <f t="shared" si="2"/>
        <v>0.375</v>
      </c>
      <c r="S13" s="74"/>
      <c r="T13" s="74"/>
      <c r="U13" s="65" t="s">
        <v>223</v>
      </c>
      <c r="V13" s="77"/>
      <c r="W13" s="77" t="s">
        <v>151</v>
      </c>
      <c r="X13" s="42"/>
      <c r="Y13" s="81" t="s">
        <v>170</v>
      </c>
      <c r="Z13" s="83" t="s">
        <v>153</v>
      </c>
    </row>
    <row r="14" spans="1:42" ht="40.200000000000003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0</v>
      </c>
      <c r="H14" s="70">
        <v>0</v>
      </c>
      <c r="I14" s="70">
        <v>0</v>
      </c>
      <c r="J14" s="70">
        <v>0</v>
      </c>
      <c r="K14" s="70">
        <v>0</v>
      </c>
      <c r="L14" s="71">
        <f t="shared" si="3"/>
        <v>0</v>
      </c>
      <c r="M14" s="72">
        <v>0.375</v>
      </c>
      <c r="N14" s="72"/>
      <c r="O14" s="72"/>
      <c r="P14" s="72"/>
      <c r="Q14" s="72"/>
      <c r="R14" s="73">
        <f t="shared" si="2"/>
        <v>0.375</v>
      </c>
      <c r="S14" s="74"/>
      <c r="T14" s="74"/>
      <c r="U14" s="65" t="s">
        <v>223</v>
      </c>
      <c r="V14" s="77"/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</v>
      </c>
      <c r="H15" s="70">
        <v>0</v>
      </c>
      <c r="I15" s="70">
        <v>0</v>
      </c>
      <c r="J15" s="70">
        <v>0</v>
      </c>
      <c r="K15" s="70">
        <v>0</v>
      </c>
      <c r="L15" s="71">
        <f t="shared" si="3"/>
        <v>0</v>
      </c>
      <c r="M15" s="72">
        <v>0.375</v>
      </c>
      <c r="N15" s="72"/>
      <c r="O15" s="72"/>
      <c r="P15" s="72"/>
      <c r="Q15" s="72"/>
      <c r="R15" s="73">
        <f t="shared" si="2"/>
        <v>0.375</v>
      </c>
      <c r="S15" s="74"/>
      <c r="T15" s="74"/>
      <c r="U15" s="65" t="s">
        <v>223</v>
      </c>
      <c r="V15" s="77"/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</v>
      </c>
      <c r="H16" s="70">
        <v>0</v>
      </c>
      <c r="I16" s="70">
        <v>0</v>
      </c>
      <c r="J16" s="70">
        <v>0</v>
      </c>
      <c r="K16" s="70">
        <v>0</v>
      </c>
      <c r="L16" s="71">
        <f t="shared" si="3"/>
        <v>0</v>
      </c>
      <c r="M16" s="72">
        <v>0.375</v>
      </c>
      <c r="N16" s="72"/>
      <c r="O16" s="72"/>
      <c r="P16" s="72"/>
      <c r="Q16" s="72"/>
      <c r="R16" s="73">
        <f t="shared" si="2"/>
        <v>0.375</v>
      </c>
      <c r="S16" s="74"/>
      <c r="T16" s="74"/>
      <c r="U16" s="65" t="s">
        <v>223</v>
      </c>
      <c r="V16" s="77"/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70">
        <v>0</v>
      </c>
      <c r="I17" s="70">
        <v>0</v>
      </c>
      <c r="J17" s="70">
        <v>0</v>
      </c>
      <c r="K17" s="70">
        <v>0</v>
      </c>
      <c r="L17" s="71">
        <f t="shared" si="3"/>
        <v>0</v>
      </c>
      <c r="M17" s="72">
        <v>0.375</v>
      </c>
      <c r="N17" s="72"/>
      <c r="O17" s="72"/>
      <c r="P17" s="72"/>
      <c r="Q17" s="72"/>
      <c r="R17" s="73">
        <f t="shared" si="2"/>
        <v>0.375</v>
      </c>
      <c r="S17" s="74"/>
      <c r="T17" s="85"/>
      <c r="U17" s="65" t="s">
        <v>223</v>
      </c>
      <c r="V17" s="77"/>
      <c r="W17" s="77" t="s">
        <v>151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70">
        <v>0</v>
      </c>
      <c r="I18" s="70">
        <v>0</v>
      </c>
      <c r="J18" s="70">
        <v>0</v>
      </c>
      <c r="K18" s="70">
        <v>0</v>
      </c>
      <c r="L18" s="71">
        <f t="shared" si="3"/>
        <v>0</v>
      </c>
      <c r="M18" s="72">
        <v>0.375</v>
      </c>
      <c r="N18" s="72"/>
      <c r="O18" s="72"/>
      <c r="P18" s="72"/>
      <c r="Q18" s="72"/>
      <c r="R18" s="73">
        <f t="shared" si="2"/>
        <v>0.375</v>
      </c>
      <c r="S18" s="74"/>
      <c r="T18" s="74"/>
      <c r="U18" s="65" t="s">
        <v>223</v>
      </c>
      <c r="V18" s="77"/>
      <c r="W18" s="77" t="s">
        <v>151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70">
        <v>0</v>
      </c>
      <c r="I19" s="70">
        <v>0</v>
      </c>
      <c r="J19" s="70">
        <v>0</v>
      </c>
      <c r="K19" s="70">
        <v>0</v>
      </c>
      <c r="L19" s="71">
        <f t="shared" si="3"/>
        <v>0</v>
      </c>
      <c r="M19" s="72">
        <v>0.375</v>
      </c>
      <c r="N19" s="72"/>
      <c r="O19" s="72"/>
      <c r="P19" s="72"/>
      <c r="Q19" s="72"/>
      <c r="R19" s="73">
        <f t="shared" si="2"/>
        <v>0.375</v>
      </c>
      <c r="S19" s="74"/>
      <c r="T19" s="74"/>
      <c r="U19" s="65" t="s">
        <v>223</v>
      </c>
      <c r="V19" s="77"/>
      <c r="W19" s="77" t="s">
        <v>151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70">
        <v>0</v>
      </c>
      <c r="I20" s="70">
        <v>0</v>
      </c>
      <c r="J20" s="70">
        <v>0</v>
      </c>
      <c r="K20" s="70">
        <v>0</v>
      </c>
      <c r="L20" s="71">
        <f t="shared" si="3"/>
        <v>0</v>
      </c>
      <c r="M20" s="72">
        <v>0.375</v>
      </c>
      <c r="N20" s="72"/>
      <c r="O20" s="72"/>
      <c r="P20" s="72"/>
      <c r="Q20" s="72"/>
      <c r="R20" s="73">
        <f t="shared" si="2"/>
        <v>0.375</v>
      </c>
      <c r="S20" s="74"/>
      <c r="T20" s="74"/>
      <c r="U20" s="65" t="s">
        <v>223</v>
      </c>
      <c r="V20" s="77"/>
      <c r="W20" s="77" t="s">
        <v>151</v>
      </c>
      <c r="X20" s="42"/>
    </row>
    <row r="21" spans="1:24" ht="40.200000000000003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0</v>
      </c>
      <c r="H21" s="70">
        <v>0</v>
      </c>
      <c r="I21" s="70">
        <v>0</v>
      </c>
      <c r="J21" s="70">
        <v>0</v>
      </c>
      <c r="K21" s="70">
        <v>0</v>
      </c>
      <c r="L21" s="71">
        <f t="shared" si="3"/>
        <v>0</v>
      </c>
      <c r="M21" s="72">
        <v>0.375</v>
      </c>
      <c r="N21" s="72"/>
      <c r="O21" s="72"/>
      <c r="P21" s="72"/>
      <c r="Q21" s="72"/>
      <c r="R21" s="73">
        <f t="shared" si="2"/>
        <v>0.375</v>
      </c>
      <c r="S21" s="74"/>
      <c r="T21" s="74"/>
      <c r="U21" s="65" t="s">
        <v>223</v>
      </c>
      <c r="V21" s="77"/>
      <c r="W21" s="77" t="s">
        <v>151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</v>
      </c>
      <c r="H22" s="70">
        <v>0</v>
      </c>
      <c r="I22" s="70">
        <v>0</v>
      </c>
      <c r="J22" s="70">
        <v>0</v>
      </c>
      <c r="K22" s="70">
        <v>0</v>
      </c>
      <c r="L22" s="71">
        <f t="shared" si="3"/>
        <v>0</v>
      </c>
      <c r="M22" s="72">
        <v>0.375</v>
      </c>
      <c r="N22" s="72"/>
      <c r="O22" s="72"/>
      <c r="P22" s="72"/>
      <c r="Q22" s="72"/>
      <c r="R22" s="73">
        <f t="shared" si="2"/>
        <v>0.375</v>
      </c>
      <c r="S22" s="74"/>
      <c r="T22" s="74"/>
      <c r="U22" s="65" t="s">
        <v>223</v>
      </c>
      <c r="V22" s="77"/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</v>
      </c>
      <c r="H23" s="70">
        <v>0</v>
      </c>
      <c r="I23" s="70">
        <v>0</v>
      </c>
      <c r="J23" s="70">
        <v>0</v>
      </c>
      <c r="K23" s="70">
        <v>0</v>
      </c>
      <c r="L23" s="71">
        <f t="shared" si="3"/>
        <v>0</v>
      </c>
      <c r="M23" s="72">
        <v>0.375</v>
      </c>
      <c r="N23" s="72"/>
      <c r="O23" s="72"/>
      <c r="P23" s="72"/>
      <c r="Q23" s="72"/>
      <c r="R23" s="73">
        <f t="shared" si="2"/>
        <v>0.375</v>
      </c>
      <c r="S23" s="74"/>
      <c r="T23" s="74"/>
      <c r="U23" s="65" t="s">
        <v>223</v>
      </c>
      <c r="V23" s="77"/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70">
        <v>0</v>
      </c>
      <c r="I24" s="70">
        <v>0</v>
      </c>
      <c r="J24" s="70">
        <v>0</v>
      </c>
      <c r="K24" s="70">
        <v>0</v>
      </c>
      <c r="L24" s="71">
        <f t="shared" si="3"/>
        <v>0</v>
      </c>
      <c r="M24" s="72">
        <v>0.375</v>
      </c>
      <c r="N24" s="72"/>
      <c r="O24" s="72"/>
      <c r="P24" s="72"/>
      <c r="Q24" s="72"/>
      <c r="R24" s="73">
        <f t="shared" si="2"/>
        <v>0.375</v>
      </c>
      <c r="S24" s="74"/>
      <c r="T24" s="85"/>
      <c r="U24" s="65" t="s">
        <v>223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70">
        <v>0</v>
      </c>
      <c r="I25" s="70">
        <v>0</v>
      </c>
      <c r="J25" s="70">
        <v>0</v>
      </c>
      <c r="K25" s="70">
        <v>0</v>
      </c>
      <c r="L25" s="71">
        <f t="shared" si="3"/>
        <v>0</v>
      </c>
      <c r="M25" s="72">
        <v>0.375</v>
      </c>
      <c r="N25" s="72"/>
      <c r="O25" s="72"/>
      <c r="P25" s="72"/>
      <c r="Q25" s="72"/>
      <c r="R25" s="73">
        <f t="shared" si="2"/>
        <v>0.375</v>
      </c>
      <c r="S25" s="74"/>
      <c r="T25" s="74"/>
      <c r="U25" s="65" t="s">
        <v>223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</v>
      </c>
      <c r="H26" s="70">
        <v>0</v>
      </c>
      <c r="I26" s="70">
        <v>0</v>
      </c>
      <c r="J26" s="70">
        <v>0</v>
      </c>
      <c r="K26" s="70">
        <v>0</v>
      </c>
      <c r="L26" s="71">
        <f t="shared" si="3"/>
        <v>0</v>
      </c>
      <c r="M26" s="72">
        <v>0.375</v>
      </c>
      <c r="N26" s="72"/>
      <c r="O26" s="72"/>
      <c r="P26" s="72"/>
      <c r="Q26" s="72"/>
      <c r="R26" s="73">
        <f t="shared" si="2"/>
        <v>0.375</v>
      </c>
      <c r="S26" s="74"/>
      <c r="T26" s="85"/>
      <c r="U26" s="65" t="s">
        <v>223</v>
      </c>
      <c r="V26" s="77"/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70">
        <v>0</v>
      </c>
      <c r="I27" s="70">
        <v>0</v>
      </c>
      <c r="J27" s="70">
        <v>0</v>
      </c>
      <c r="K27" s="70">
        <v>0</v>
      </c>
      <c r="L27" s="71">
        <f t="shared" si="3"/>
        <v>0</v>
      </c>
      <c r="M27" s="72">
        <v>0.375</v>
      </c>
      <c r="N27" s="72"/>
      <c r="O27" s="72"/>
      <c r="P27" s="72"/>
      <c r="Q27" s="72"/>
      <c r="R27" s="73">
        <f t="shared" si="2"/>
        <v>0.375</v>
      </c>
      <c r="S27" s="74"/>
      <c r="T27" s="74"/>
      <c r="U27" s="65" t="s">
        <v>223</v>
      </c>
      <c r="V27" s="77"/>
      <c r="W27" s="77" t="s">
        <v>151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0.37500000000000006</v>
      </c>
      <c r="H28" s="70">
        <v>0.29166666666666669</v>
      </c>
      <c r="I28" s="70">
        <v>0.5</v>
      </c>
      <c r="J28" s="70">
        <v>0.54166666666666663</v>
      </c>
      <c r="K28" s="70">
        <v>0.70833333333333337</v>
      </c>
      <c r="L28" s="71">
        <f t="shared" si="3"/>
        <v>1</v>
      </c>
      <c r="M28" s="72">
        <v>0</v>
      </c>
      <c r="N28" s="72"/>
      <c r="O28" s="72"/>
      <c r="P28" s="72"/>
      <c r="Q28" s="72"/>
      <c r="R28" s="73">
        <f t="shared" si="2"/>
        <v>0.37500000000000006</v>
      </c>
      <c r="S28" s="74"/>
      <c r="T28" s="74"/>
      <c r="U28" s="65" t="s">
        <v>394</v>
      </c>
      <c r="V28" s="77" t="s">
        <v>395</v>
      </c>
      <c r="W28" s="77" t="s">
        <v>151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0.37500000000000006</v>
      </c>
      <c r="H29" s="70">
        <v>0.29166666666666669</v>
      </c>
      <c r="I29" s="70">
        <v>0.5</v>
      </c>
      <c r="J29" s="70">
        <v>0.54166666666666663</v>
      </c>
      <c r="K29" s="70">
        <v>0.70833333333333337</v>
      </c>
      <c r="L29" s="71">
        <f t="shared" si="3"/>
        <v>1</v>
      </c>
      <c r="M29" s="72">
        <v>0</v>
      </c>
      <c r="N29" s="72"/>
      <c r="O29" s="72"/>
      <c r="P29" s="72"/>
      <c r="Q29" s="72"/>
      <c r="R29" s="73">
        <f t="shared" si="2"/>
        <v>0.37500000000000006</v>
      </c>
      <c r="S29" s="74"/>
      <c r="T29" s="74"/>
      <c r="U29" s="65" t="s">
        <v>396</v>
      </c>
      <c r="V29" s="77"/>
      <c r="W29" s="77" t="s">
        <v>151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70">
        <v>0</v>
      </c>
      <c r="I30" s="70">
        <v>0</v>
      </c>
      <c r="J30" s="70">
        <v>0</v>
      </c>
      <c r="K30" s="70">
        <v>0</v>
      </c>
      <c r="L30" s="71">
        <f t="shared" si="3"/>
        <v>0</v>
      </c>
      <c r="M30" s="72">
        <v>0.375</v>
      </c>
      <c r="N30" s="72"/>
      <c r="O30" s="72"/>
      <c r="P30" s="72"/>
      <c r="Q30" s="72"/>
      <c r="R30" s="73">
        <f t="shared" si="2"/>
        <v>0.375</v>
      </c>
      <c r="S30" s="74"/>
      <c r="T30" s="74"/>
      <c r="U30" s="65" t="s">
        <v>223</v>
      </c>
      <c r="V30" s="77"/>
      <c r="W30" s="77" t="s">
        <v>151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70">
        <v>0</v>
      </c>
      <c r="I31" s="70">
        <v>0</v>
      </c>
      <c r="J31" s="70">
        <v>0</v>
      </c>
      <c r="K31" s="70">
        <v>0</v>
      </c>
      <c r="L31" s="71">
        <f t="shared" si="3"/>
        <v>0</v>
      </c>
      <c r="M31" s="72">
        <v>0.375</v>
      </c>
      <c r="N31" s="72"/>
      <c r="O31" s="72"/>
      <c r="P31" s="72"/>
      <c r="Q31" s="72"/>
      <c r="R31" s="73">
        <f t="shared" si="2"/>
        <v>0.375</v>
      </c>
      <c r="S31" s="74"/>
      <c r="T31" s="85"/>
      <c r="U31" s="65" t="s">
        <v>223</v>
      </c>
      <c r="V31" s="77"/>
      <c r="W31" s="77" t="s">
        <v>151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</v>
      </c>
      <c r="H32" s="70">
        <v>0</v>
      </c>
      <c r="I32" s="70">
        <v>0</v>
      </c>
      <c r="J32" s="70">
        <v>0</v>
      </c>
      <c r="K32" s="70">
        <v>0</v>
      </c>
      <c r="L32" s="71">
        <f t="shared" si="3"/>
        <v>0</v>
      </c>
      <c r="M32" s="72">
        <v>0.375</v>
      </c>
      <c r="N32" s="72"/>
      <c r="O32" s="72"/>
      <c r="P32" s="72"/>
      <c r="Q32" s="72"/>
      <c r="R32" s="73">
        <f t="shared" si="2"/>
        <v>0.375</v>
      </c>
      <c r="S32" s="74"/>
      <c r="T32" s="74"/>
      <c r="U32" s="65" t="s">
        <v>223</v>
      </c>
      <c r="V32" s="77"/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8.3333333333333315E-2</v>
      </c>
      <c r="H33" s="70">
        <v>0.41666666666666669</v>
      </c>
      <c r="I33" s="70">
        <v>0.5</v>
      </c>
      <c r="J33" s="70">
        <v>0</v>
      </c>
      <c r="K33" s="70">
        <v>0</v>
      </c>
      <c r="L33" s="71">
        <f t="shared" si="3"/>
        <v>1</v>
      </c>
      <c r="M33" s="72">
        <v>0</v>
      </c>
      <c r="N33" s="72">
        <v>0.29166666666666669</v>
      </c>
      <c r="O33" s="72"/>
      <c r="P33" s="72"/>
      <c r="Q33" s="72"/>
      <c r="R33" s="73">
        <f t="shared" si="2"/>
        <v>0.375</v>
      </c>
      <c r="S33" s="74"/>
      <c r="T33" s="85"/>
      <c r="U33" s="65" t="s">
        <v>397</v>
      </c>
      <c r="V33" s="77" t="s">
        <v>398</v>
      </c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70">
        <v>0</v>
      </c>
      <c r="I34" s="70">
        <v>0</v>
      </c>
      <c r="J34" s="70">
        <v>0</v>
      </c>
      <c r="K34" s="70">
        <v>0</v>
      </c>
      <c r="L34" s="71">
        <f t="shared" si="3"/>
        <v>0</v>
      </c>
      <c r="M34" s="72">
        <v>0</v>
      </c>
      <c r="N34" s="72"/>
      <c r="O34" s="72"/>
      <c r="P34" s="72"/>
      <c r="Q34" s="72"/>
      <c r="R34" s="73">
        <f t="shared" si="2"/>
        <v>0</v>
      </c>
      <c r="S34" s="74"/>
      <c r="T34" s="74"/>
      <c r="U34" s="65"/>
      <c r="V34" s="77"/>
      <c r="W34" s="77" t="s">
        <v>151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70">
        <v>0</v>
      </c>
      <c r="I35" s="70">
        <v>0</v>
      </c>
      <c r="J35" s="70">
        <v>0</v>
      </c>
      <c r="K35" s="70">
        <v>0</v>
      </c>
      <c r="L35" s="71">
        <f t="shared" si="3"/>
        <v>0</v>
      </c>
      <c r="M35" s="72">
        <v>0</v>
      </c>
      <c r="N35" s="72"/>
      <c r="O35" s="72"/>
      <c r="P35" s="72"/>
      <c r="Q35" s="72"/>
      <c r="R35" s="73">
        <f t="shared" si="2"/>
        <v>0</v>
      </c>
      <c r="S35" s="74"/>
      <c r="T35" s="74"/>
      <c r="U35" s="95"/>
      <c r="V35" s="77"/>
      <c r="W35" s="77" t="s">
        <v>151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>
        <f t="shared" si="1"/>
        <v>0</v>
      </c>
      <c r="H36" s="70">
        <v>0</v>
      </c>
      <c r="I36" s="70">
        <v>0</v>
      </c>
      <c r="J36" s="70">
        <v>0</v>
      </c>
      <c r="K36" s="70">
        <v>0</v>
      </c>
      <c r="L36" s="71">
        <f t="shared" si="3"/>
        <v>0</v>
      </c>
      <c r="M36" s="72">
        <v>0</v>
      </c>
      <c r="N36" s="72"/>
      <c r="O36" s="72"/>
      <c r="P36" s="72"/>
      <c r="Q36" s="72"/>
      <c r="R36" s="73">
        <f t="shared" ref="R36" si="4">IF(AND(SUM(G36+M36+N36+O36+S36)=0,P36&lt;&gt;0),0,SUM(G36+M36+N36+O36+S36)-IF(AND(SUM(M36+N36+O36+S36-Q36)=P36,G36=0),P36,IF(AND(SUM(M36+N36+O36+S36)=P36,G36&lt;&gt;0),P36,)))</f>
        <v>0</v>
      </c>
      <c r="S36" s="74"/>
      <c r="T36" s="74"/>
      <c r="U36" s="9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0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170EBB3B-CBB9-4C40-B4E1-1ABCF7A96669}"/>
    <dataValidation allowBlank="1" showErrorMessage="1" promptTitle="بعضی ماشین‌ها 2مدل حجم کار دارند" prompt="مثل تناژ و سرویسی" sqref="E3" xr:uid="{44677A36-C639-4B56-9EFA-1396E709F522}"/>
    <dataValidation allowBlank="1" showInputMessage="1" showErrorMessage="1" promptTitle="بعضی ماشین‌ها 2مدل حجم کار دارند" prompt="مثلا تناژ و سرویسی" sqref="E4" xr:uid="{B2AA4BF5-F0A3-4FB2-83D1-1885F9633AB6}"/>
    <dataValidation errorStyle="information" allowBlank="1" showInputMessage="1" promptTitle="واحد2" prompt="واحد حجم کار درج شود_x000a_مثال: سرویس_x000a_(بعضی ماشین‌ها 2مدل حجم کار دارند)_x000a_" sqref="F4" xr:uid="{6115F4C1-66D4-4F4E-934C-103E307396E0}"/>
    <dataValidation allowBlank="1" showErrorMessage="1" promptTitle="واحد حجم (میزان) کار مورد انتظار" prompt="مثال: تن" sqref="F3" xr:uid="{FE1839FD-C6A0-4A85-847C-05FD1535D524}"/>
    <dataValidation allowBlank="1" showInputMessage="1" showErrorMessage="1" promptTitle="واحد حجم (میزان) کار مورد انتظار" prompt="مثال: تن" sqref="D3" xr:uid="{44951218-2727-403E-8D78-3E6F0E1E2C2B}"/>
    <dataValidation errorStyle="information" allowBlank="1" showInputMessage="1" promptTitle="واحد" prompt="واحد حجم کار درج شود_x000a_مثال: متر مکعب" sqref="D4" xr:uid="{F9C62E2C-C6D8-4714-B859-51D786899875}"/>
  </dataValidations>
  <hyperlinks>
    <hyperlink ref="A1:A2" location="'کارکرد کلی'!A1" display="تاریخ" xr:uid="{1B7BB207-5C06-4178-8CB0-2775F2191CA0}"/>
    <hyperlink ref="Y3:AB4" location="'اطلاعات ماشین ها'!A1" display="شناسنامه و اطلاعات ماشین" xr:uid="{581172D6-DF9F-4C7C-A0BE-DB0ABD0F5757}"/>
  </hyperlinks>
  <printOptions horizontalCentered="1" verticalCentered="1"/>
  <pageMargins left="0" right="0" top="0" bottom="0" header="0" footer="0"/>
  <pageSetup scale="3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934C-B4ED-43FB-814D-77F0427C392B}">
  <sheetPr>
    <tabColor rgb="FFFF0000"/>
    <pageSetUpPr fitToPage="1"/>
  </sheetPr>
  <dimension ref="A1:U20"/>
  <sheetViews>
    <sheetView rightToLeft="1" view="pageBreakPreview" zoomScale="55" zoomScaleNormal="55" zoomScaleSheetLayoutView="55" workbookViewId="0">
      <selection activeCell="I13" sqref="I13"/>
    </sheetView>
  </sheetViews>
  <sheetFormatPr defaultRowHeight="14.4" x14ac:dyDescent="0.3"/>
  <cols>
    <col min="1" max="1" width="9.109375" style="1"/>
    <col min="2" max="2" width="29.88671875" style="1" customWidth="1"/>
    <col min="3" max="3" width="16.5546875" style="1" bestFit="1" customWidth="1"/>
    <col min="4" max="4" width="14.44140625" style="1" customWidth="1"/>
    <col min="5" max="5" width="17.5546875" style="1" bestFit="1" customWidth="1"/>
    <col min="6" max="6" width="15.6640625" style="1" customWidth="1"/>
    <col min="7" max="7" width="16.5546875" style="1" bestFit="1" customWidth="1"/>
    <col min="8" max="8" width="15.6640625" style="1" customWidth="1"/>
    <col min="9" max="9" width="18.44140625" style="1" bestFit="1" customWidth="1"/>
    <col min="10" max="10" width="15.6640625" style="1" customWidth="1"/>
    <col min="11" max="11" width="16.5546875" style="1" bestFit="1" customWidth="1"/>
    <col min="12" max="12" width="15.6640625" style="1" customWidth="1"/>
    <col min="13" max="13" width="19.5546875" style="1" bestFit="1" customWidth="1"/>
    <col min="14" max="14" width="15.6640625" style="1" customWidth="1"/>
    <col min="15" max="15" width="17.44140625" style="1" customWidth="1"/>
    <col min="16" max="16" width="15.6640625" style="1" customWidth="1"/>
    <col min="17" max="17" width="17.33203125" style="1" customWidth="1"/>
    <col min="18" max="20" width="18.33203125" style="1" customWidth="1"/>
    <col min="21" max="21" width="22.6640625" style="1" customWidth="1"/>
    <col min="22" max="262" width="9.109375" style="1"/>
    <col min="263" max="263" width="47.109375" style="1" customWidth="1"/>
    <col min="264" max="267" width="15.6640625" style="1" customWidth="1"/>
    <col min="268" max="268" width="21.44140625" style="1" customWidth="1"/>
    <col min="269" max="275" width="15.6640625" style="1" customWidth="1"/>
    <col min="276" max="518" width="9.109375" style="1"/>
    <col min="519" max="519" width="47.109375" style="1" customWidth="1"/>
    <col min="520" max="523" width="15.6640625" style="1" customWidth="1"/>
    <col min="524" max="524" width="21.44140625" style="1" customWidth="1"/>
    <col min="525" max="531" width="15.6640625" style="1" customWidth="1"/>
    <col min="532" max="774" width="9.109375" style="1"/>
    <col min="775" max="775" width="47.109375" style="1" customWidth="1"/>
    <col min="776" max="779" width="15.6640625" style="1" customWidth="1"/>
    <col min="780" max="780" width="21.44140625" style="1" customWidth="1"/>
    <col min="781" max="787" width="15.6640625" style="1" customWidth="1"/>
    <col min="788" max="1030" width="9.109375" style="1"/>
    <col min="1031" max="1031" width="47.109375" style="1" customWidth="1"/>
    <col min="1032" max="1035" width="15.6640625" style="1" customWidth="1"/>
    <col min="1036" max="1036" width="21.44140625" style="1" customWidth="1"/>
    <col min="1037" max="1043" width="15.6640625" style="1" customWidth="1"/>
    <col min="1044" max="1286" width="9.109375" style="1"/>
    <col min="1287" max="1287" width="47.109375" style="1" customWidth="1"/>
    <col min="1288" max="1291" width="15.6640625" style="1" customWidth="1"/>
    <col min="1292" max="1292" width="21.44140625" style="1" customWidth="1"/>
    <col min="1293" max="1299" width="15.6640625" style="1" customWidth="1"/>
    <col min="1300" max="1542" width="9.109375" style="1"/>
    <col min="1543" max="1543" width="47.109375" style="1" customWidth="1"/>
    <col min="1544" max="1547" width="15.6640625" style="1" customWidth="1"/>
    <col min="1548" max="1548" width="21.44140625" style="1" customWidth="1"/>
    <col min="1549" max="1555" width="15.6640625" style="1" customWidth="1"/>
    <col min="1556" max="1798" width="9.109375" style="1"/>
    <col min="1799" max="1799" width="47.109375" style="1" customWidth="1"/>
    <col min="1800" max="1803" width="15.6640625" style="1" customWidth="1"/>
    <col min="1804" max="1804" width="21.44140625" style="1" customWidth="1"/>
    <col min="1805" max="1811" width="15.6640625" style="1" customWidth="1"/>
    <col min="1812" max="2054" width="9.109375" style="1"/>
    <col min="2055" max="2055" width="47.109375" style="1" customWidth="1"/>
    <col min="2056" max="2059" width="15.6640625" style="1" customWidth="1"/>
    <col min="2060" max="2060" width="21.44140625" style="1" customWidth="1"/>
    <col min="2061" max="2067" width="15.6640625" style="1" customWidth="1"/>
    <col min="2068" max="2310" width="9.109375" style="1"/>
    <col min="2311" max="2311" width="47.109375" style="1" customWidth="1"/>
    <col min="2312" max="2315" width="15.6640625" style="1" customWidth="1"/>
    <col min="2316" max="2316" width="21.44140625" style="1" customWidth="1"/>
    <col min="2317" max="2323" width="15.6640625" style="1" customWidth="1"/>
    <col min="2324" max="2566" width="9.109375" style="1"/>
    <col min="2567" max="2567" width="47.109375" style="1" customWidth="1"/>
    <col min="2568" max="2571" width="15.6640625" style="1" customWidth="1"/>
    <col min="2572" max="2572" width="21.44140625" style="1" customWidth="1"/>
    <col min="2573" max="2579" width="15.6640625" style="1" customWidth="1"/>
    <col min="2580" max="2822" width="9.109375" style="1"/>
    <col min="2823" max="2823" width="47.109375" style="1" customWidth="1"/>
    <col min="2824" max="2827" width="15.6640625" style="1" customWidth="1"/>
    <col min="2828" max="2828" width="21.44140625" style="1" customWidth="1"/>
    <col min="2829" max="2835" width="15.6640625" style="1" customWidth="1"/>
    <col min="2836" max="3078" width="9.109375" style="1"/>
    <col min="3079" max="3079" width="47.109375" style="1" customWidth="1"/>
    <col min="3080" max="3083" width="15.6640625" style="1" customWidth="1"/>
    <col min="3084" max="3084" width="21.44140625" style="1" customWidth="1"/>
    <col min="3085" max="3091" width="15.6640625" style="1" customWidth="1"/>
    <col min="3092" max="3334" width="9.109375" style="1"/>
    <col min="3335" max="3335" width="47.109375" style="1" customWidth="1"/>
    <col min="3336" max="3339" width="15.6640625" style="1" customWidth="1"/>
    <col min="3340" max="3340" width="21.44140625" style="1" customWidth="1"/>
    <col min="3341" max="3347" width="15.6640625" style="1" customWidth="1"/>
    <col min="3348" max="3590" width="9.109375" style="1"/>
    <col min="3591" max="3591" width="47.109375" style="1" customWidth="1"/>
    <col min="3592" max="3595" width="15.6640625" style="1" customWidth="1"/>
    <col min="3596" max="3596" width="21.44140625" style="1" customWidth="1"/>
    <col min="3597" max="3603" width="15.6640625" style="1" customWidth="1"/>
    <col min="3604" max="3846" width="9.109375" style="1"/>
    <col min="3847" max="3847" width="47.109375" style="1" customWidth="1"/>
    <col min="3848" max="3851" width="15.6640625" style="1" customWidth="1"/>
    <col min="3852" max="3852" width="21.44140625" style="1" customWidth="1"/>
    <col min="3853" max="3859" width="15.6640625" style="1" customWidth="1"/>
    <col min="3860" max="4102" width="9.109375" style="1"/>
    <col min="4103" max="4103" width="47.109375" style="1" customWidth="1"/>
    <col min="4104" max="4107" width="15.6640625" style="1" customWidth="1"/>
    <col min="4108" max="4108" width="21.44140625" style="1" customWidth="1"/>
    <col min="4109" max="4115" width="15.6640625" style="1" customWidth="1"/>
    <col min="4116" max="4358" width="9.109375" style="1"/>
    <col min="4359" max="4359" width="47.109375" style="1" customWidth="1"/>
    <col min="4360" max="4363" width="15.6640625" style="1" customWidth="1"/>
    <col min="4364" max="4364" width="21.44140625" style="1" customWidth="1"/>
    <col min="4365" max="4371" width="15.6640625" style="1" customWidth="1"/>
    <col min="4372" max="4614" width="9.109375" style="1"/>
    <col min="4615" max="4615" width="47.109375" style="1" customWidth="1"/>
    <col min="4616" max="4619" width="15.6640625" style="1" customWidth="1"/>
    <col min="4620" max="4620" width="21.44140625" style="1" customWidth="1"/>
    <col min="4621" max="4627" width="15.6640625" style="1" customWidth="1"/>
    <col min="4628" max="4870" width="9.109375" style="1"/>
    <col min="4871" max="4871" width="47.109375" style="1" customWidth="1"/>
    <col min="4872" max="4875" width="15.6640625" style="1" customWidth="1"/>
    <col min="4876" max="4876" width="21.44140625" style="1" customWidth="1"/>
    <col min="4877" max="4883" width="15.6640625" style="1" customWidth="1"/>
    <col min="4884" max="5126" width="9.109375" style="1"/>
    <col min="5127" max="5127" width="47.109375" style="1" customWidth="1"/>
    <col min="5128" max="5131" width="15.6640625" style="1" customWidth="1"/>
    <col min="5132" max="5132" width="21.44140625" style="1" customWidth="1"/>
    <col min="5133" max="5139" width="15.6640625" style="1" customWidth="1"/>
    <col min="5140" max="5382" width="9.109375" style="1"/>
    <col min="5383" max="5383" width="47.109375" style="1" customWidth="1"/>
    <col min="5384" max="5387" width="15.6640625" style="1" customWidth="1"/>
    <col min="5388" max="5388" width="21.44140625" style="1" customWidth="1"/>
    <col min="5389" max="5395" width="15.6640625" style="1" customWidth="1"/>
    <col min="5396" max="5638" width="9.109375" style="1"/>
    <col min="5639" max="5639" width="47.109375" style="1" customWidth="1"/>
    <col min="5640" max="5643" width="15.6640625" style="1" customWidth="1"/>
    <col min="5644" max="5644" width="21.44140625" style="1" customWidth="1"/>
    <col min="5645" max="5651" width="15.6640625" style="1" customWidth="1"/>
    <col min="5652" max="5894" width="9.109375" style="1"/>
    <col min="5895" max="5895" width="47.109375" style="1" customWidth="1"/>
    <col min="5896" max="5899" width="15.6640625" style="1" customWidth="1"/>
    <col min="5900" max="5900" width="21.44140625" style="1" customWidth="1"/>
    <col min="5901" max="5907" width="15.6640625" style="1" customWidth="1"/>
    <col min="5908" max="6150" width="9.109375" style="1"/>
    <col min="6151" max="6151" width="47.109375" style="1" customWidth="1"/>
    <col min="6152" max="6155" width="15.6640625" style="1" customWidth="1"/>
    <col min="6156" max="6156" width="21.44140625" style="1" customWidth="1"/>
    <col min="6157" max="6163" width="15.6640625" style="1" customWidth="1"/>
    <col min="6164" max="6406" width="9.109375" style="1"/>
    <col min="6407" max="6407" width="47.109375" style="1" customWidth="1"/>
    <col min="6408" max="6411" width="15.6640625" style="1" customWidth="1"/>
    <col min="6412" max="6412" width="21.44140625" style="1" customWidth="1"/>
    <col min="6413" max="6419" width="15.6640625" style="1" customWidth="1"/>
    <col min="6420" max="6662" width="9.109375" style="1"/>
    <col min="6663" max="6663" width="47.109375" style="1" customWidth="1"/>
    <col min="6664" max="6667" width="15.6640625" style="1" customWidth="1"/>
    <col min="6668" max="6668" width="21.44140625" style="1" customWidth="1"/>
    <col min="6669" max="6675" width="15.6640625" style="1" customWidth="1"/>
    <col min="6676" max="6918" width="9.109375" style="1"/>
    <col min="6919" max="6919" width="47.109375" style="1" customWidth="1"/>
    <col min="6920" max="6923" width="15.6640625" style="1" customWidth="1"/>
    <col min="6924" max="6924" width="21.44140625" style="1" customWidth="1"/>
    <col min="6925" max="6931" width="15.6640625" style="1" customWidth="1"/>
    <col min="6932" max="7174" width="9.109375" style="1"/>
    <col min="7175" max="7175" width="47.109375" style="1" customWidth="1"/>
    <col min="7176" max="7179" width="15.6640625" style="1" customWidth="1"/>
    <col min="7180" max="7180" width="21.44140625" style="1" customWidth="1"/>
    <col min="7181" max="7187" width="15.6640625" style="1" customWidth="1"/>
    <col min="7188" max="7430" width="9.109375" style="1"/>
    <col min="7431" max="7431" width="47.109375" style="1" customWidth="1"/>
    <col min="7432" max="7435" width="15.6640625" style="1" customWidth="1"/>
    <col min="7436" max="7436" width="21.44140625" style="1" customWidth="1"/>
    <col min="7437" max="7443" width="15.6640625" style="1" customWidth="1"/>
    <col min="7444" max="7686" width="9.109375" style="1"/>
    <col min="7687" max="7687" width="47.109375" style="1" customWidth="1"/>
    <col min="7688" max="7691" width="15.6640625" style="1" customWidth="1"/>
    <col min="7692" max="7692" width="21.44140625" style="1" customWidth="1"/>
    <col min="7693" max="7699" width="15.6640625" style="1" customWidth="1"/>
    <col min="7700" max="7942" width="9.109375" style="1"/>
    <col min="7943" max="7943" width="47.109375" style="1" customWidth="1"/>
    <col min="7944" max="7947" width="15.6640625" style="1" customWidth="1"/>
    <col min="7948" max="7948" width="21.44140625" style="1" customWidth="1"/>
    <col min="7949" max="7955" width="15.6640625" style="1" customWidth="1"/>
    <col min="7956" max="8198" width="9.109375" style="1"/>
    <col min="8199" max="8199" width="47.109375" style="1" customWidth="1"/>
    <col min="8200" max="8203" width="15.6640625" style="1" customWidth="1"/>
    <col min="8204" max="8204" width="21.44140625" style="1" customWidth="1"/>
    <col min="8205" max="8211" width="15.6640625" style="1" customWidth="1"/>
    <col min="8212" max="8454" width="9.109375" style="1"/>
    <col min="8455" max="8455" width="47.109375" style="1" customWidth="1"/>
    <col min="8456" max="8459" width="15.6640625" style="1" customWidth="1"/>
    <col min="8460" max="8460" width="21.44140625" style="1" customWidth="1"/>
    <col min="8461" max="8467" width="15.6640625" style="1" customWidth="1"/>
    <col min="8468" max="8710" width="9.109375" style="1"/>
    <col min="8711" max="8711" width="47.109375" style="1" customWidth="1"/>
    <col min="8712" max="8715" width="15.6640625" style="1" customWidth="1"/>
    <col min="8716" max="8716" width="21.44140625" style="1" customWidth="1"/>
    <col min="8717" max="8723" width="15.6640625" style="1" customWidth="1"/>
    <col min="8724" max="8966" width="9.109375" style="1"/>
    <col min="8967" max="8967" width="47.109375" style="1" customWidth="1"/>
    <col min="8968" max="8971" width="15.6640625" style="1" customWidth="1"/>
    <col min="8972" max="8972" width="21.44140625" style="1" customWidth="1"/>
    <col min="8973" max="8979" width="15.6640625" style="1" customWidth="1"/>
    <col min="8980" max="9222" width="9.109375" style="1"/>
    <col min="9223" max="9223" width="47.109375" style="1" customWidth="1"/>
    <col min="9224" max="9227" width="15.6640625" style="1" customWidth="1"/>
    <col min="9228" max="9228" width="21.44140625" style="1" customWidth="1"/>
    <col min="9229" max="9235" width="15.6640625" style="1" customWidth="1"/>
    <col min="9236" max="9478" width="9.109375" style="1"/>
    <col min="9479" max="9479" width="47.109375" style="1" customWidth="1"/>
    <col min="9480" max="9483" width="15.6640625" style="1" customWidth="1"/>
    <col min="9484" max="9484" width="21.44140625" style="1" customWidth="1"/>
    <col min="9485" max="9491" width="15.6640625" style="1" customWidth="1"/>
    <col min="9492" max="9734" width="9.109375" style="1"/>
    <col min="9735" max="9735" width="47.109375" style="1" customWidth="1"/>
    <col min="9736" max="9739" width="15.6640625" style="1" customWidth="1"/>
    <col min="9740" max="9740" width="21.44140625" style="1" customWidth="1"/>
    <col min="9741" max="9747" width="15.6640625" style="1" customWidth="1"/>
    <col min="9748" max="9990" width="9.109375" style="1"/>
    <col min="9991" max="9991" width="47.109375" style="1" customWidth="1"/>
    <col min="9992" max="9995" width="15.6640625" style="1" customWidth="1"/>
    <col min="9996" max="9996" width="21.44140625" style="1" customWidth="1"/>
    <col min="9997" max="10003" width="15.6640625" style="1" customWidth="1"/>
    <col min="10004" max="10246" width="9.109375" style="1"/>
    <col min="10247" max="10247" width="47.109375" style="1" customWidth="1"/>
    <col min="10248" max="10251" width="15.6640625" style="1" customWidth="1"/>
    <col min="10252" max="10252" width="21.44140625" style="1" customWidth="1"/>
    <col min="10253" max="10259" width="15.6640625" style="1" customWidth="1"/>
    <col min="10260" max="10502" width="9.109375" style="1"/>
    <col min="10503" max="10503" width="47.109375" style="1" customWidth="1"/>
    <col min="10504" max="10507" width="15.6640625" style="1" customWidth="1"/>
    <col min="10508" max="10508" width="21.44140625" style="1" customWidth="1"/>
    <col min="10509" max="10515" width="15.6640625" style="1" customWidth="1"/>
    <col min="10516" max="10758" width="9.109375" style="1"/>
    <col min="10759" max="10759" width="47.109375" style="1" customWidth="1"/>
    <col min="10760" max="10763" width="15.6640625" style="1" customWidth="1"/>
    <col min="10764" max="10764" width="21.44140625" style="1" customWidth="1"/>
    <col min="10765" max="10771" width="15.6640625" style="1" customWidth="1"/>
    <col min="10772" max="11014" width="9.109375" style="1"/>
    <col min="11015" max="11015" width="47.109375" style="1" customWidth="1"/>
    <col min="11016" max="11019" width="15.6640625" style="1" customWidth="1"/>
    <col min="11020" max="11020" width="21.44140625" style="1" customWidth="1"/>
    <col min="11021" max="11027" width="15.6640625" style="1" customWidth="1"/>
    <col min="11028" max="11270" width="9.109375" style="1"/>
    <col min="11271" max="11271" width="47.109375" style="1" customWidth="1"/>
    <col min="11272" max="11275" width="15.6640625" style="1" customWidth="1"/>
    <col min="11276" max="11276" width="21.44140625" style="1" customWidth="1"/>
    <col min="11277" max="11283" width="15.6640625" style="1" customWidth="1"/>
    <col min="11284" max="11526" width="9.109375" style="1"/>
    <col min="11527" max="11527" width="47.109375" style="1" customWidth="1"/>
    <col min="11528" max="11531" width="15.6640625" style="1" customWidth="1"/>
    <col min="11532" max="11532" width="21.44140625" style="1" customWidth="1"/>
    <col min="11533" max="11539" width="15.6640625" style="1" customWidth="1"/>
    <col min="11540" max="11782" width="9.109375" style="1"/>
    <col min="11783" max="11783" width="47.109375" style="1" customWidth="1"/>
    <col min="11784" max="11787" width="15.6640625" style="1" customWidth="1"/>
    <col min="11788" max="11788" width="21.44140625" style="1" customWidth="1"/>
    <col min="11789" max="11795" width="15.6640625" style="1" customWidth="1"/>
    <col min="11796" max="12038" width="9.109375" style="1"/>
    <col min="12039" max="12039" width="47.109375" style="1" customWidth="1"/>
    <col min="12040" max="12043" width="15.6640625" style="1" customWidth="1"/>
    <col min="12044" max="12044" width="21.44140625" style="1" customWidth="1"/>
    <col min="12045" max="12051" width="15.6640625" style="1" customWidth="1"/>
    <col min="12052" max="12294" width="9.109375" style="1"/>
    <col min="12295" max="12295" width="47.109375" style="1" customWidth="1"/>
    <col min="12296" max="12299" width="15.6640625" style="1" customWidth="1"/>
    <col min="12300" max="12300" width="21.44140625" style="1" customWidth="1"/>
    <col min="12301" max="12307" width="15.6640625" style="1" customWidth="1"/>
    <col min="12308" max="12550" width="9.109375" style="1"/>
    <col min="12551" max="12551" width="47.109375" style="1" customWidth="1"/>
    <col min="12552" max="12555" width="15.6640625" style="1" customWidth="1"/>
    <col min="12556" max="12556" width="21.44140625" style="1" customWidth="1"/>
    <col min="12557" max="12563" width="15.6640625" style="1" customWidth="1"/>
    <col min="12564" max="12806" width="9.109375" style="1"/>
    <col min="12807" max="12807" width="47.109375" style="1" customWidth="1"/>
    <col min="12808" max="12811" width="15.6640625" style="1" customWidth="1"/>
    <col min="12812" max="12812" width="21.44140625" style="1" customWidth="1"/>
    <col min="12813" max="12819" width="15.6640625" style="1" customWidth="1"/>
    <col min="12820" max="13062" width="9.109375" style="1"/>
    <col min="13063" max="13063" width="47.109375" style="1" customWidth="1"/>
    <col min="13064" max="13067" width="15.6640625" style="1" customWidth="1"/>
    <col min="13068" max="13068" width="21.44140625" style="1" customWidth="1"/>
    <col min="13069" max="13075" width="15.6640625" style="1" customWidth="1"/>
    <col min="13076" max="13318" width="9.109375" style="1"/>
    <col min="13319" max="13319" width="47.109375" style="1" customWidth="1"/>
    <col min="13320" max="13323" width="15.6640625" style="1" customWidth="1"/>
    <col min="13324" max="13324" width="21.44140625" style="1" customWidth="1"/>
    <col min="13325" max="13331" width="15.6640625" style="1" customWidth="1"/>
    <col min="13332" max="13574" width="9.109375" style="1"/>
    <col min="13575" max="13575" width="47.109375" style="1" customWidth="1"/>
    <col min="13576" max="13579" width="15.6640625" style="1" customWidth="1"/>
    <col min="13580" max="13580" width="21.44140625" style="1" customWidth="1"/>
    <col min="13581" max="13587" width="15.6640625" style="1" customWidth="1"/>
    <col min="13588" max="13830" width="9.109375" style="1"/>
    <col min="13831" max="13831" width="47.109375" style="1" customWidth="1"/>
    <col min="13832" max="13835" width="15.6640625" style="1" customWidth="1"/>
    <col min="13836" max="13836" width="21.44140625" style="1" customWidth="1"/>
    <col min="13837" max="13843" width="15.6640625" style="1" customWidth="1"/>
    <col min="13844" max="14086" width="9.109375" style="1"/>
    <col min="14087" max="14087" width="47.109375" style="1" customWidth="1"/>
    <col min="14088" max="14091" width="15.6640625" style="1" customWidth="1"/>
    <col min="14092" max="14092" width="21.44140625" style="1" customWidth="1"/>
    <col min="14093" max="14099" width="15.6640625" style="1" customWidth="1"/>
    <col min="14100" max="14342" width="9.109375" style="1"/>
    <col min="14343" max="14343" width="47.109375" style="1" customWidth="1"/>
    <col min="14344" max="14347" width="15.6640625" style="1" customWidth="1"/>
    <col min="14348" max="14348" width="21.44140625" style="1" customWidth="1"/>
    <col min="14349" max="14355" width="15.6640625" style="1" customWidth="1"/>
    <col min="14356" max="14598" width="9.109375" style="1"/>
    <col min="14599" max="14599" width="47.109375" style="1" customWidth="1"/>
    <col min="14600" max="14603" width="15.6640625" style="1" customWidth="1"/>
    <col min="14604" max="14604" width="21.44140625" style="1" customWidth="1"/>
    <col min="14605" max="14611" width="15.6640625" style="1" customWidth="1"/>
    <col min="14612" max="14854" width="9.109375" style="1"/>
    <col min="14855" max="14855" width="47.109375" style="1" customWidth="1"/>
    <col min="14856" max="14859" width="15.6640625" style="1" customWidth="1"/>
    <col min="14860" max="14860" width="21.44140625" style="1" customWidth="1"/>
    <col min="14861" max="14867" width="15.6640625" style="1" customWidth="1"/>
    <col min="14868" max="15110" width="9.109375" style="1"/>
    <col min="15111" max="15111" width="47.109375" style="1" customWidth="1"/>
    <col min="15112" max="15115" width="15.6640625" style="1" customWidth="1"/>
    <col min="15116" max="15116" width="21.44140625" style="1" customWidth="1"/>
    <col min="15117" max="15123" width="15.6640625" style="1" customWidth="1"/>
    <col min="15124" max="15366" width="9.109375" style="1"/>
    <col min="15367" max="15367" width="47.109375" style="1" customWidth="1"/>
    <col min="15368" max="15371" width="15.6640625" style="1" customWidth="1"/>
    <col min="15372" max="15372" width="21.44140625" style="1" customWidth="1"/>
    <col min="15373" max="15379" width="15.6640625" style="1" customWidth="1"/>
    <col min="15380" max="15622" width="9.109375" style="1"/>
    <col min="15623" max="15623" width="47.109375" style="1" customWidth="1"/>
    <col min="15624" max="15627" width="15.6640625" style="1" customWidth="1"/>
    <col min="15628" max="15628" width="21.44140625" style="1" customWidth="1"/>
    <col min="15629" max="15635" width="15.6640625" style="1" customWidth="1"/>
    <col min="15636" max="15878" width="9.109375" style="1"/>
    <col min="15879" max="15879" width="47.109375" style="1" customWidth="1"/>
    <col min="15880" max="15883" width="15.6640625" style="1" customWidth="1"/>
    <col min="15884" max="15884" width="21.44140625" style="1" customWidth="1"/>
    <col min="15885" max="15891" width="15.6640625" style="1" customWidth="1"/>
    <col min="15892" max="16134" width="9.109375" style="1"/>
    <col min="16135" max="16135" width="47.109375" style="1" customWidth="1"/>
    <col min="16136" max="16139" width="15.6640625" style="1" customWidth="1"/>
    <col min="16140" max="16140" width="21.44140625" style="1" customWidth="1"/>
    <col min="16141" max="16147" width="15.6640625" style="1" customWidth="1"/>
    <col min="16148" max="16384" width="9.109375" style="1"/>
  </cols>
  <sheetData>
    <row r="1" spans="1:21" ht="33.75" customHeight="1" thickBot="1" x14ac:dyDescent="0.35">
      <c r="A1" s="300" t="s">
        <v>88</v>
      </c>
      <c r="B1" s="300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0"/>
    </row>
    <row r="2" spans="1:21" ht="33.75" customHeight="1" x14ac:dyDescent="0.3">
      <c r="A2" s="303" t="s">
        <v>57</v>
      </c>
      <c r="B2" s="305" t="s">
        <v>2</v>
      </c>
      <c r="C2" s="289" t="s">
        <v>63</v>
      </c>
      <c r="D2" s="290"/>
      <c r="E2" s="289" t="s">
        <v>77</v>
      </c>
      <c r="F2" s="290"/>
      <c r="G2" s="289" t="s">
        <v>65</v>
      </c>
      <c r="H2" s="290"/>
      <c r="I2" s="289" t="s">
        <v>64</v>
      </c>
      <c r="J2" s="290"/>
      <c r="K2" s="289" t="s">
        <v>66</v>
      </c>
      <c r="L2" s="290"/>
      <c r="M2" s="289" t="s">
        <v>67</v>
      </c>
      <c r="N2" s="290"/>
      <c r="O2" s="289" t="s">
        <v>74</v>
      </c>
      <c r="P2" s="290"/>
      <c r="Q2" s="289" t="s">
        <v>79</v>
      </c>
      <c r="R2" s="290"/>
      <c r="S2" s="289" t="s">
        <v>85</v>
      </c>
      <c r="T2" s="290"/>
      <c r="U2" s="31"/>
    </row>
    <row r="3" spans="1:21" s="21" customFormat="1" ht="105" customHeight="1" x14ac:dyDescent="0.55000000000000004">
      <c r="A3" s="304"/>
      <c r="B3" s="306"/>
      <c r="C3" s="25" t="s">
        <v>54</v>
      </c>
      <c r="D3" s="26" t="s">
        <v>55</v>
      </c>
      <c r="E3" s="25" t="s">
        <v>54</v>
      </c>
      <c r="F3" s="26" t="s">
        <v>55</v>
      </c>
      <c r="G3" s="25" t="s">
        <v>54</v>
      </c>
      <c r="H3" s="26" t="s">
        <v>55</v>
      </c>
      <c r="I3" s="25" t="s">
        <v>54</v>
      </c>
      <c r="J3" s="26" t="s">
        <v>55</v>
      </c>
      <c r="K3" s="25" t="s">
        <v>54</v>
      </c>
      <c r="L3" s="26" t="s">
        <v>55</v>
      </c>
      <c r="M3" s="25" t="s">
        <v>54</v>
      </c>
      <c r="N3" s="26" t="s">
        <v>55</v>
      </c>
      <c r="O3" s="25" t="s">
        <v>54</v>
      </c>
      <c r="P3" s="26" t="s">
        <v>55</v>
      </c>
      <c r="Q3" s="25" t="s">
        <v>54</v>
      </c>
      <c r="R3" s="26" t="s">
        <v>55</v>
      </c>
      <c r="S3" s="25" t="s">
        <v>54</v>
      </c>
      <c r="T3" s="26" t="s">
        <v>55</v>
      </c>
      <c r="U3" s="24" t="s">
        <v>3</v>
      </c>
    </row>
    <row r="4" spans="1:21" ht="34.200000000000003" x14ac:dyDescent="0.3">
      <c r="A4" s="2">
        <v>1</v>
      </c>
      <c r="B4" s="22" t="s">
        <v>53</v>
      </c>
      <c r="C4" s="27">
        <v>285</v>
      </c>
      <c r="D4" s="28" t="s">
        <v>46</v>
      </c>
      <c r="E4" s="27">
        <v>220</v>
      </c>
      <c r="F4" s="28" t="s">
        <v>46</v>
      </c>
      <c r="G4" s="27">
        <v>113</v>
      </c>
      <c r="H4" s="28" t="s">
        <v>46</v>
      </c>
      <c r="I4" s="27">
        <v>522</v>
      </c>
      <c r="J4" s="28" t="s">
        <v>46</v>
      </c>
      <c r="K4" s="27">
        <v>408</v>
      </c>
      <c r="L4" s="28" t="s">
        <v>46</v>
      </c>
      <c r="M4" s="27">
        <v>705</v>
      </c>
      <c r="N4" s="28" t="s">
        <v>46</v>
      </c>
      <c r="O4" s="27">
        <v>0</v>
      </c>
      <c r="P4" s="28" t="s">
        <v>46</v>
      </c>
      <c r="Q4" s="27">
        <v>0</v>
      </c>
      <c r="R4" s="28" t="s">
        <v>46</v>
      </c>
      <c r="S4" s="27">
        <v>0</v>
      </c>
      <c r="T4" s="28" t="s">
        <v>46</v>
      </c>
      <c r="U4" s="32"/>
    </row>
    <row r="5" spans="1:21" ht="50.25" customHeight="1" x14ac:dyDescent="0.3">
      <c r="A5" s="2">
        <v>2</v>
      </c>
      <c r="B5" s="22" t="s">
        <v>75</v>
      </c>
      <c r="C5" s="27">
        <v>214.5</v>
      </c>
      <c r="D5" s="29" t="s">
        <v>46</v>
      </c>
      <c r="E5" s="27">
        <v>207</v>
      </c>
      <c r="F5" s="29" t="s">
        <v>46</v>
      </c>
      <c r="G5" s="27">
        <v>0</v>
      </c>
      <c r="H5" s="30" t="s">
        <v>46</v>
      </c>
      <c r="I5" s="27">
        <v>259</v>
      </c>
      <c r="J5" s="30" t="s">
        <v>46</v>
      </c>
      <c r="K5" s="27">
        <v>223.5</v>
      </c>
      <c r="L5" s="30" t="s">
        <v>46</v>
      </c>
      <c r="M5" s="27">
        <v>810</v>
      </c>
      <c r="N5" s="30" t="s">
        <v>46</v>
      </c>
      <c r="O5" s="27">
        <v>0</v>
      </c>
      <c r="P5" s="30" t="s">
        <v>46</v>
      </c>
      <c r="Q5" s="27">
        <v>0</v>
      </c>
      <c r="R5" s="30" t="s">
        <v>46</v>
      </c>
      <c r="S5" s="27">
        <v>0</v>
      </c>
      <c r="T5" s="30" t="s">
        <v>46</v>
      </c>
      <c r="U5" s="32"/>
    </row>
    <row r="6" spans="1:21" ht="44.25" customHeight="1" x14ac:dyDescent="0.3">
      <c r="A6" s="2">
        <v>3</v>
      </c>
      <c r="B6" s="22" t="s">
        <v>76</v>
      </c>
      <c r="C6" s="27">
        <v>190</v>
      </c>
      <c r="D6" s="29" t="s">
        <v>46</v>
      </c>
      <c r="E6" s="27">
        <v>176</v>
      </c>
      <c r="F6" s="29" t="s">
        <v>46</v>
      </c>
      <c r="G6" s="27">
        <v>0</v>
      </c>
      <c r="H6" s="30" t="s">
        <v>46</v>
      </c>
      <c r="I6" s="27">
        <v>260.14999999999998</v>
      </c>
      <c r="J6" s="30" t="s">
        <v>46</v>
      </c>
      <c r="K6" s="27">
        <v>168.53</v>
      </c>
      <c r="L6" s="30" t="s">
        <v>46</v>
      </c>
      <c r="M6" s="27">
        <v>621</v>
      </c>
      <c r="N6" s="30" t="s">
        <v>46</v>
      </c>
      <c r="O6" s="27">
        <v>234</v>
      </c>
      <c r="P6" s="30" t="s">
        <v>46</v>
      </c>
      <c r="Q6" s="27">
        <v>0</v>
      </c>
      <c r="R6" s="30" t="s">
        <v>46</v>
      </c>
      <c r="S6" s="27">
        <v>0</v>
      </c>
      <c r="T6" s="30" t="s">
        <v>46</v>
      </c>
      <c r="U6" s="32"/>
    </row>
    <row r="7" spans="1:21" ht="46.5" customHeight="1" x14ac:dyDescent="0.3">
      <c r="A7" s="2">
        <v>4</v>
      </c>
      <c r="B7" s="22" t="s">
        <v>78</v>
      </c>
      <c r="C7" s="27">
        <v>186.12</v>
      </c>
      <c r="D7" s="29" t="s">
        <v>46</v>
      </c>
      <c r="E7" s="27">
        <v>234.63</v>
      </c>
      <c r="F7" s="29" t="s">
        <v>46</v>
      </c>
      <c r="G7" s="27">
        <v>0</v>
      </c>
      <c r="H7" s="30" t="s">
        <v>46</v>
      </c>
      <c r="I7" s="27">
        <v>264.33</v>
      </c>
      <c r="J7" s="30" t="s">
        <v>46</v>
      </c>
      <c r="K7" s="27">
        <v>237.92</v>
      </c>
      <c r="L7" s="30" t="s">
        <v>46</v>
      </c>
      <c r="M7" s="27">
        <v>722.33</v>
      </c>
      <c r="N7" s="30" t="s">
        <v>46</v>
      </c>
      <c r="O7" s="27">
        <v>209.5</v>
      </c>
      <c r="P7" s="30" t="s">
        <v>46</v>
      </c>
      <c r="Q7" s="27">
        <v>75.5</v>
      </c>
      <c r="R7" s="30" t="s">
        <v>46</v>
      </c>
      <c r="S7" s="27">
        <v>0</v>
      </c>
      <c r="T7" s="30" t="s">
        <v>46</v>
      </c>
      <c r="U7" s="32"/>
    </row>
    <row r="8" spans="1:21" ht="42" customHeight="1" x14ac:dyDescent="0.3">
      <c r="A8" s="2">
        <v>5</v>
      </c>
      <c r="B8" s="22" t="s">
        <v>81</v>
      </c>
      <c r="C8" s="27">
        <v>190.48</v>
      </c>
      <c r="D8" s="29" t="s">
        <v>46</v>
      </c>
      <c r="E8" s="27">
        <v>191.08</v>
      </c>
      <c r="F8" s="29" t="s">
        <v>46</v>
      </c>
      <c r="G8" s="27">
        <v>0</v>
      </c>
      <c r="H8" s="30" t="s">
        <v>46</v>
      </c>
      <c r="I8" s="27">
        <v>248.08</v>
      </c>
      <c r="J8" s="30" t="s">
        <v>46</v>
      </c>
      <c r="K8" s="27">
        <v>196.17</v>
      </c>
      <c r="L8" s="30" t="s">
        <v>46</v>
      </c>
      <c r="M8" s="27">
        <v>724.3</v>
      </c>
      <c r="N8" s="30" t="s">
        <v>46</v>
      </c>
      <c r="O8" s="27">
        <v>193.33</v>
      </c>
      <c r="P8" s="30" t="s">
        <v>46</v>
      </c>
      <c r="Q8" s="27">
        <v>212.53</v>
      </c>
      <c r="R8" s="30" t="s">
        <v>46</v>
      </c>
      <c r="S8" s="27">
        <v>0</v>
      </c>
      <c r="T8" s="30" t="s">
        <v>46</v>
      </c>
      <c r="U8" s="32"/>
    </row>
    <row r="9" spans="1:21" ht="48.75" customHeight="1" x14ac:dyDescent="0.3">
      <c r="A9" s="2">
        <v>6</v>
      </c>
      <c r="B9" s="22" t="s">
        <v>83</v>
      </c>
      <c r="C9" s="27">
        <v>113.1</v>
      </c>
      <c r="D9" s="29" t="s">
        <v>46</v>
      </c>
      <c r="E9" s="27">
        <v>174</v>
      </c>
      <c r="F9" s="29" t="s">
        <v>46</v>
      </c>
      <c r="G9" s="27">
        <v>0</v>
      </c>
      <c r="H9" s="30" t="s">
        <v>46</v>
      </c>
      <c r="I9" s="27">
        <v>222.67</v>
      </c>
      <c r="J9" s="30" t="s">
        <v>46</v>
      </c>
      <c r="K9" s="27">
        <v>193</v>
      </c>
      <c r="L9" s="30" t="s">
        <v>46</v>
      </c>
      <c r="M9" s="27">
        <f>101.78+125.88+152.75+109.6</f>
        <v>490.01</v>
      </c>
      <c r="N9" s="30" t="s">
        <v>46</v>
      </c>
      <c r="O9" s="27">
        <v>198</v>
      </c>
      <c r="P9" s="30" t="s">
        <v>46</v>
      </c>
      <c r="Q9" s="27">
        <v>143.41999999999999</v>
      </c>
      <c r="R9" s="30" t="s">
        <v>46</v>
      </c>
      <c r="S9" s="27">
        <v>0</v>
      </c>
      <c r="T9" s="30" t="s">
        <v>46</v>
      </c>
      <c r="U9" s="32"/>
    </row>
    <row r="10" spans="1:21" ht="60.75" customHeight="1" x14ac:dyDescent="0.3">
      <c r="A10" s="2">
        <v>7</v>
      </c>
      <c r="B10" s="22" t="s">
        <v>84</v>
      </c>
      <c r="C10" s="27">
        <v>127.82</v>
      </c>
      <c r="D10" s="29" t="s">
        <v>46</v>
      </c>
      <c r="E10" s="27">
        <v>184.45</v>
      </c>
      <c r="F10" s="29" t="s">
        <v>46</v>
      </c>
      <c r="G10" s="27">
        <v>0</v>
      </c>
      <c r="H10" s="30" t="s">
        <v>46</v>
      </c>
      <c r="I10" s="27">
        <v>218.25</v>
      </c>
      <c r="J10" s="30" t="s">
        <v>46</v>
      </c>
      <c r="K10" s="27">
        <v>167.33</v>
      </c>
      <c r="L10" s="30" t="s">
        <v>46</v>
      </c>
      <c r="M10" s="27">
        <v>538.25</v>
      </c>
      <c r="N10" s="30" t="s">
        <v>46</v>
      </c>
      <c r="O10" s="27">
        <v>199.75</v>
      </c>
      <c r="P10" s="30" t="s">
        <v>46</v>
      </c>
      <c r="Q10" s="27">
        <v>107.58</v>
      </c>
      <c r="R10" s="30" t="s">
        <v>46</v>
      </c>
      <c r="S10" s="27">
        <v>76.08</v>
      </c>
      <c r="T10" s="30" t="s">
        <v>46</v>
      </c>
      <c r="U10" s="32"/>
    </row>
    <row r="11" spans="1:21" ht="60.75" customHeight="1" x14ac:dyDescent="0.3">
      <c r="A11" s="2">
        <v>8</v>
      </c>
      <c r="B11" s="22" t="s">
        <v>87</v>
      </c>
      <c r="C11" s="27">
        <v>154.5</v>
      </c>
      <c r="D11" s="29" t="s">
        <v>46</v>
      </c>
      <c r="E11" s="27">
        <v>105.5</v>
      </c>
      <c r="F11" s="29" t="s">
        <v>46</v>
      </c>
      <c r="G11" s="27">
        <v>0</v>
      </c>
      <c r="H11" s="30" t="s">
        <v>46</v>
      </c>
      <c r="I11" s="27">
        <v>183.25</v>
      </c>
      <c r="J11" s="30" t="s">
        <v>46</v>
      </c>
      <c r="K11" s="27">
        <v>178.5</v>
      </c>
      <c r="L11" s="30" t="s">
        <v>46</v>
      </c>
      <c r="M11" s="27">
        <v>543</v>
      </c>
      <c r="N11" s="30" t="s">
        <v>46</v>
      </c>
      <c r="O11" s="27">
        <v>176</v>
      </c>
      <c r="P11" s="30" t="s">
        <v>46</v>
      </c>
      <c r="Q11" s="27">
        <v>160</v>
      </c>
      <c r="R11" s="30" t="s">
        <v>46</v>
      </c>
      <c r="S11" s="27">
        <v>7.5</v>
      </c>
      <c r="T11" s="30" t="s">
        <v>46</v>
      </c>
      <c r="U11" s="32"/>
    </row>
    <row r="12" spans="1:21" ht="60.75" customHeight="1" x14ac:dyDescent="0.3">
      <c r="A12" s="2">
        <v>9</v>
      </c>
      <c r="B12" s="22" t="s">
        <v>89</v>
      </c>
      <c r="C12" s="27">
        <v>76</v>
      </c>
      <c r="D12" s="29" t="s">
        <v>46</v>
      </c>
      <c r="E12" s="27">
        <v>33</v>
      </c>
      <c r="F12" s="29" t="s">
        <v>46</v>
      </c>
      <c r="G12" s="27">
        <v>0</v>
      </c>
      <c r="H12" s="30" t="s">
        <v>46</v>
      </c>
      <c r="I12" s="27">
        <v>138.5</v>
      </c>
      <c r="J12" s="30" t="s">
        <v>46</v>
      </c>
      <c r="K12" s="27">
        <v>91.5</v>
      </c>
      <c r="L12" s="30" t="s">
        <v>46</v>
      </c>
      <c r="M12" s="27">
        <v>303</v>
      </c>
      <c r="N12" s="30" t="s">
        <v>46</v>
      </c>
      <c r="O12" s="27">
        <v>55</v>
      </c>
      <c r="P12" s="30" t="s">
        <v>46</v>
      </c>
      <c r="Q12" s="27">
        <v>105</v>
      </c>
      <c r="R12" s="30" t="s">
        <v>46</v>
      </c>
      <c r="S12" s="27">
        <v>20</v>
      </c>
      <c r="T12" s="30" t="s">
        <v>46</v>
      </c>
      <c r="U12" s="32"/>
    </row>
    <row r="13" spans="1:21" ht="45" customHeight="1" x14ac:dyDescent="0.3">
      <c r="A13" s="20"/>
      <c r="B13" s="23" t="s">
        <v>21</v>
      </c>
      <c r="C13" s="27">
        <f>C12</f>
        <v>76</v>
      </c>
      <c r="D13" s="29" t="s">
        <v>46</v>
      </c>
      <c r="E13" s="27">
        <f>E12</f>
        <v>33</v>
      </c>
      <c r="F13" s="29" t="s">
        <v>46</v>
      </c>
      <c r="G13" s="27">
        <f>G12</f>
        <v>0</v>
      </c>
      <c r="H13" s="29" t="s">
        <v>46</v>
      </c>
      <c r="I13" s="27">
        <f>I12</f>
        <v>138.5</v>
      </c>
      <c r="J13" s="29" t="s">
        <v>46</v>
      </c>
      <c r="K13" s="27">
        <f>K12</f>
        <v>91.5</v>
      </c>
      <c r="L13" s="29" t="s">
        <v>46</v>
      </c>
      <c r="M13" s="27">
        <f>M12</f>
        <v>303</v>
      </c>
      <c r="N13" s="29" t="s">
        <v>46</v>
      </c>
      <c r="O13" s="27">
        <f>O12</f>
        <v>55</v>
      </c>
      <c r="P13" s="29" t="s">
        <v>46</v>
      </c>
      <c r="Q13" s="27">
        <f>Q12</f>
        <v>105</v>
      </c>
      <c r="R13" s="29" t="s">
        <v>46</v>
      </c>
      <c r="S13" s="27">
        <f>S12</f>
        <v>20</v>
      </c>
      <c r="T13" s="29" t="s">
        <v>46</v>
      </c>
      <c r="U13" s="32"/>
    </row>
    <row r="14" spans="1:21" ht="45" customHeight="1" x14ac:dyDescent="0.3">
      <c r="A14" s="20"/>
      <c r="B14" s="23" t="s">
        <v>51</v>
      </c>
      <c r="C14" s="27">
        <f>SUM(C4:C11)</f>
        <v>1461.5199999999998</v>
      </c>
      <c r="D14" s="29" t="s">
        <v>46</v>
      </c>
      <c r="E14" s="27">
        <f>SUM(E4:E11)</f>
        <v>1492.66</v>
      </c>
      <c r="F14" s="29" t="s">
        <v>46</v>
      </c>
      <c r="G14" s="27">
        <f>SUM(G4:G11)</f>
        <v>113</v>
      </c>
      <c r="H14" s="29" t="s">
        <v>46</v>
      </c>
      <c r="I14" s="27">
        <f>SUM(I4:I11)</f>
        <v>2177.73</v>
      </c>
      <c r="J14" s="29" t="s">
        <v>46</v>
      </c>
      <c r="K14" s="27">
        <f>SUM(K4:K11)</f>
        <v>1772.95</v>
      </c>
      <c r="L14" s="29" t="s">
        <v>46</v>
      </c>
      <c r="M14" s="27">
        <f>SUM(M4:M11)</f>
        <v>5153.8900000000003</v>
      </c>
      <c r="N14" s="29" t="s">
        <v>46</v>
      </c>
      <c r="O14" s="27">
        <f>SUM(O4:O11)</f>
        <v>1210.58</v>
      </c>
      <c r="P14" s="29" t="s">
        <v>46</v>
      </c>
      <c r="Q14" s="27">
        <f>SUM(Q4:Q11)</f>
        <v>699.03</v>
      </c>
      <c r="R14" s="29" t="s">
        <v>46</v>
      </c>
      <c r="S14" s="27">
        <f>SUM(S4:S11)</f>
        <v>83.58</v>
      </c>
      <c r="T14" s="29" t="s">
        <v>46</v>
      </c>
      <c r="U14" s="32"/>
    </row>
    <row r="15" spans="1:21" ht="45" customHeight="1" x14ac:dyDescent="0.3">
      <c r="A15" s="20"/>
      <c r="B15" s="23" t="s">
        <v>52</v>
      </c>
      <c r="C15" s="33">
        <f>C13+C14</f>
        <v>1537.5199999999998</v>
      </c>
      <c r="D15" s="34" t="s">
        <v>46</v>
      </c>
      <c r="E15" s="33">
        <f t="shared" ref="E15:M15" si="0">E13+E14</f>
        <v>1525.66</v>
      </c>
      <c r="F15" s="34" t="s">
        <v>46</v>
      </c>
      <c r="G15" s="33">
        <f t="shared" si="0"/>
        <v>113</v>
      </c>
      <c r="H15" s="34" t="s">
        <v>46</v>
      </c>
      <c r="I15" s="33">
        <f t="shared" si="0"/>
        <v>2316.23</v>
      </c>
      <c r="J15" s="34" t="s">
        <v>46</v>
      </c>
      <c r="K15" s="33">
        <f t="shared" si="0"/>
        <v>1864.45</v>
      </c>
      <c r="L15" s="34" t="s">
        <v>46</v>
      </c>
      <c r="M15" s="33">
        <f t="shared" si="0"/>
        <v>5456.89</v>
      </c>
      <c r="N15" s="34" t="s">
        <v>46</v>
      </c>
      <c r="O15" s="33">
        <f>O13+O14</f>
        <v>1265.58</v>
      </c>
      <c r="P15" s="34" t="s">
        <v>46</v>
      </c>
      <c r="Q15" s="33">
        <f t="shared" ref="Q15" si="1">Q13+Q14</f>
        <v>804.03</v>
      </c>
      <c r="R15" s="34" t="s">
        <v>46</v>
      </c>
      <c r="S15" s="33">
        <f t="shared" ref="S15" si="2">S13+S14</f>
        <v>103.58</v>
      </c>
      <c r="T15" s="34" t="s">
        <v>46</v>
      </c>
      <c r="U15" s="35"/>
    </row>
    <row r="16" spans="1:21" ht="15.75" customHeight="1" x14ac:dyDescent="0.3">
      <c r="A16" s="302" t="s">
        <v>1</v>
      </c>
      <c r="B16" s="302"/>
      <c r="C16" s="302" t="s">
        <v>80</v>
      </c>
      <c r="D16" s="302"/>
      <c r="E16" s="302" t="s">
        <v>50</v>
      </c>
      <c r="F16" s="302"/>
      <c r="G16" s="302"/>
      <c r="H16" s="302" t="s">
        <v>82</v>
      </c>
      <c r="I16" s="302"/>
      <c r="J16" s="302"/>
      <c r="K16" s="291" t="s">
        <v>4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3"/>
    </row>
    <row r="17" spans="1:21" ht="105" customHeight="1" x14ac:dyDescent="0.3">
      <c r="A17" s="302"/>
      <c r="B17" s="302"/>
      <c r="C17" s="302"/>
      <c r="D17" s="302"/>
      <c r="E17" s="302"/>
      <c r="F17" s="302"/>
      <c r="G17" s="302"/>
      <c r="H17" s="302"/>
      <c r="I17" s="302"/>
      <c r="J17" s="302"/>
      <c r="K17" s="294"/>
      <c r="L17" s="295"/>
      <c r="M17" s="295"/>
      <c r="N17" s="295"/>
      <c r="O17" s="295"/>
      <c r="P17" s="295"/>
      <c r="Q17" s="295"/>
      <c r="R17" s="295"/>
      <c r="S17" s="295"/>
      <c r="T17" s="295"/>
      <c r="U17" s="296"/>
    </row>
    <row r="18" spans="1:21" ht="53.25" customHeight="1" x14ac:dyDescent="0.3">
      <c r="A18" s="302"/>
      <c r="B18" s="302"/>
      <c r="C18" s="302"/>
      <c r="D18" s="302"/>
      <c r="E18" s="302"/>
      <c r="F18" s="302"/>
      <c r="G18" s="302"/>
      <c r="H18" s="302"/>
      <c r="I18" s="302"/>
      <c r="J18" s="302"/>
      <c r="K18" s="294"/>
      <c r="L18" s="295"/>
      <c r="M18" s="295"/>
      <c r="N18" s="295"/>
      <c r="O18" s="295"/>
      <c r="P18" s="295"/>
      <c r="Q18" s="295"/>
      <c r="R18" s="295"/>
      <c r="S18" s="295"/>
      <c r="T18" s="295"/>
      <c r="U18" s="296"/>
    </row>
    <row r="19" spans="1:21" ht="15.75" customHeight="1" x14ac:dyDescent="0.3">
      <c r="A19" s="302"/>
      <c r="B19" s="302"/>
      <c r="C19" s="302"/>
      <c r="D19" s="302"/>
      <c r="E19" s="302"/>
      <c r="F19" s="302"/>
      <c r="G19" s="302"/>
      <c r="H19" s="302"/>
      <c r="I19" s="302"/>
      <c r="J19" s="302"/>
      <c r="K19" s="297"/>
      <c r="L19" s="298"/>
      <c r="M19" s="298"/>
      <c r="N19" s="298"/>
      <c r="O19" s="298"/>
      <c r="P19" s="298"/>
      <c r="Q19" s="298"/>
      <c r="R19" s="298"/>
      <c r="S19" s="298"/>
      <c r="T19" s="298"/>
      <c r="U19" s="299"/>
    </row>
    <row r="20" spans="1:21" ht="15" customHeight="1" x14ac:dyDescent="0.3">
      <c r="H20" s="14"/>
      <c r="I20" s="14"/>
      <c r="J20" s="14"/>
    </row>
  </sheetData>
  <mergeCells count="17">
    <mergeCell ref="M2:N2"/>
    <mergeCell ref="O2:P2"/>
    <mergeCell ref="Q2:R2"/>
    <mergeCell ref="S2:T2"/>
    <mergeCell ref="K16:U19"/>
    <mergeCell ref="A1:U1"/>
    <mergeCell ref="A16:B19"/>
    <mergeCell ref="C16:D19"/>
    <mergeCell ref="E16:G19"/>
    <mergeCell ref="H16:J19"/>
    <mergeCell ref="A2:A3"/>
    <mergeCell ref="B2:B3"/>
    <mergeCell ref="C2:D2"/>
    <mergeCell ref="E2:F2"/>
    <mergeCell ref="G2:H2"/>
    <mergeCell ref="I2:J2"/>
    <mergeCell ref="K2:L2"/>
  </mergeCells>
  <phoneticPr fontId="9" type="noConversion"/>
  <printOptions horizontalCentered="1"/>
  <pageMargins left="0.25" right="0.25" top="0.75" bottom="0.75" header="0.3" footer="0.3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E13D-5772-48B9-9DB4-5B41814AB2F4}">
  <sheetPr>
    <tabColor rgb="FFFFFF00"/>
    <pageSetUpPr fitToPage="1"/>
  </sheetPr>
  <dimension ref="A1:AP43"/>
  <sheetViews>
    <sheetView rightToLeft="1" zoomScale="60" zoomScaleNormal="60" zoomScaleSheetLayoutView="50" workbookViewId="0">
      <pane xSplit="1" ySplit="4" topLeftCell="L5" activePane="bottomRight" state="frozen"/>
      <selection pane="topRight" activeCell="B1" sqref="B1"/>
      <selection pane="bottomLeft" activeCell="A5" sqref="A5"/>
      <selection pane="bottomRight" activeCell="L9" sqref="L9"/>
    </sheetView>
  </sheetViews>
  <sheetFormatPr defaultColWidth="8.88671875" defaultRowHeight="14.4" x14ac:dyDescent="0.3"/>
  <cols>
    <col min="1" max="1" width="16" style="38" customWidth="1"/>
    <col min="2" max="2" width="13.5546875" style="38" customWidth="1"/>
    <col min="3" max="3" width="10.88671875" style="38" customWidth="1"/>
    <col min="4" max="6" width="8.5546875" style="38" customWidth="1"/>
    <col min="7" max="7" width="22.44140625" style="38" customWidth="1"/>
    <col min="8" max="8" width="11.33203125" style="96" customWidth="1"/>
    <col min="9" max="9" width="17.109375" style="96" customWidth="1"/>
    <col min="10" max="11" width="11.33203125" style="96" customWidth="1"/>
    <col min="12" max="12" width="12.33203125" style="38" bestFit="1" customWidth="1"/>
    <col min="13" max="13" width="12.88671875" style="38" customWidth="1"/>
    <col min="14" max="14" width="11.33203125" style="38" customWidth="1"/>
    <col min="15" max="16" width="13.88671875" style="38" customWidth="1"/>
    <col min="17" max="17" width="12.88671875" style="38" customWidth="1"/>
    <col min="18" max="18" width="20.5546875" style="38" customWidth="1"/>
    <col min="19" max="19" width="8.6640625" style="38" customWidth="1"/>
    <col min="20" max="20" width="29.33203125" style="38" customWidth="1"/>
    <col min="21" max="21" width="173.88671875" style="38" customWidth="1"/>
    <col min="22" max="23" width="15.44140625" style="38" customWidth="1"/>
    <col min="24" max="24" width="28.88671875" style="38" customWidth="1"/>
    <col min="25" max="25" width="20.5546875" style="38" bestFit="1" customWidth="1"/>
    <col min="26" max="26" width="24.6640625" style="38" customWidth="1"/>
    <col min="27" max="27" width="17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19" t="s">
        <v>95</v>
      </c>
      <c r="D1" s="320"/>
      <c r="E1" s="320"/>
      <c r="F1" s="32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 t="s">
        <v>103</v>
      </c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107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/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3" t="s">
        <v>120</v>
      </c>
      <c r="K3" s="364"/>
      <c r="L3" s="333">
        <v>19000000</v>
      </c>
      <c r="M3" s="334"/>
      <c r="N3" s="49"/>
      <c r="O3" s="49"/>
      <c r="P3" s="49"/>
      <c r="Q3" s="49"/>
      <c r="R3" s="49"/>
      <c r="S3" s="49"/>
      <c r="T3" s="50" t="s">
        <v>121</v>
      </c>
      <c r="U3" s="51" t="s">
        <v>122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21.6" customHeight="1" thickBot="1" x14ac:dyDescent="0.35">
      <c r="A4" s="52"/>
      <c r="B4" s="52" t="s">
        <v>124</v>
      </c>
      <c r="C4" s="53">
        <f>SUM(C6:C36)</f>
        <v>680</v>
      </c>
      <c r="D4" s="54" t="s">
        <v>125</v>
      </c>
      <c r="E4" s="53">
        <f>SUM(E6:E36)</f>
        <v>0</v>
      </c>
      <c r="F4" s="54"/>
      <c r="G4" s="55">
        <f>SUM(G6:G36)</f>
        <v>3.166666666666667</v>
      </c>
      <c r="H4" s="56"/>
      <c r="I4" s="56"/>
      <c r="J4" s="56"/>
      <c r="K4" s="56"/>
      <c r="L4" s="57">
        <f>SUM(L6:L35)</f>
        <v>10</v>
      </c>
      <c r="M4" s="58">
        <f t="shared" ref="M4:Q4" si="0">SUM(M6:M35)</f>
        <v>1.125</v>
      </c>
      <c r="N4" s="59">
        <f t="shared" si="0"/>
        <v>0</v>
      </c>
      <c r="O4" s="59">
        <f t="shared" si="0"/>
        <v>0.625</v>
      </c>
      <c r="P4" s="60">
        <f t="shared" si="0"/>
        <v>0</v>
      </c>
      <c r="Q4" s="60">
        <f t="shared" si="0"/>
        <v>0</v>
      </c>
      <c r="R4" s="55">
        <f>SUM(R6:R36)</f>
        <v>4.916666666666667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33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64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67" t="s">
        <v>125</v>
      </c>
      <c r="E6" s="66"/>
      <c r="F6" s="68"/>
      <c r="G6" s="69">
        <f t="shared" ref="G6:G36" si="1">((K6-J6)+(I6-H6))</f>
        <v>0</v>
      </c>
      <c r="H6" s="70">
        <v>0</v>
      </c>
      <c r="I6" s="70">
        <v>0</v>
      </c>
      <c r="J6" s="70">
        <v>0</v>
      </c>
      <c r="K6" s="70">
        <v>0</v>
      </c>
      <c r="L6" s="71">
        <v>0</v>
      </c>
      <c r="M6" s="72"/>
      <c r="N6" s="72"/>
      <c r="O6" s="72"/>
      <c r="P6" s="72"/>
      <c r="Q6" s="72"/>
      <c r="R6" s="73">
        <f>IF(AND(SUM(G6+M6+N6+O6+S6)=0,P6&lt;&gt;0),0,SUM(G6+M6+N6+O6+S6)-IF(AND(SUM(M6+N6+O6+S6-Q6)=P6,G6=0),P6,IF(AND(SUM(M6+N6+O6+S6)=P6,G6&lt;&gt;0),P6,)))</f>
        <v>0</v>
      </c>
      <c r="S6" s="74"/>
      <c r="T6" s="74"/>
      <c r="U6" s="75" t="s">
        <v>128</v>
      </c>
      <c r="V6" s="76" t="s">
        <v>129</v>
      </c>
      <c r="W6" s="77" t="s">
        <v>130</v>
      </c>
      <c r="Y6" s="78" t="s">
        <v>131</v>
      </c>
      <c r="Z6" s="79" t="str">
        <f t="array" aca="1" ref="Z6" ca="1">MID(CELL("filename", Z6), FIND("]", CELL("filename", Z6)) + 1, 31)</f>
        <v xml:space="preserve">پمپ بتن </v>
      </c>
      <c r="AA6" s="78" t="s">
        <v>132</v>
      </c>
      <c r="AB6" s="80" t="s">
        <v>133</v>
      </c>
    </row>
    <row r="7" spans="1:42" ht="40.200000000000003" customHeight="1" x14ac:dyDescent="0.3">
      <c r="A7" s="65" t="s">
        <v>134</v>
      </c>
      <c r="B7" s="66" t="s">
        <v>135</v>
      </c>
      <c r="C7" s="66"/>
      <c r="D7" s="67" t="s">
        <v>125</v>
      </c>
      <c r="E7" s="66"/>
      <c r="F7" s="67"/>
      <c r="G7" s="69">
        <f t="shared" si="1"/>
        <v>0</v>
      </c>
      <c r="H7" s="70">
        <v>0</v>
      </c>
      <c r="I7" s="70">
        <v>0</v>
      </c>
      <c r="J7" s="70">
        <v>0</v>
      </c>
      <c r="K7" s="70">
        <v>0</v>
      </c>
      <c r="L7" s="71">
        <v>0</v>
      </c>
      <c r="M7" s="72"/>
      <c r="N7" s="72"/>
      <c r="O7" s="72"/>
      <c r="P7" s="72"/>
      <c r="Q7" s="72"/>
      <c r="R7" s="73">
        <f t="shared" ref="R7:R36" si="2">IF(AND(SUM(G7+M7+N7+O7+S7)=0,P7&lt;&gt;0),0,SUM(G7+M7+N7+O7+S7)-IF(AND(SUM(M7+N7+O7+S7-Q7)=P7,G7=0),P7,IF(AND(SUM(M7+N7+O7+S7)=P7,G7&lt;&gt;0),P7,)))</f>
        <v>0</v>
      </c>
      <c r="S7" s="74"/>
      <c r="T7" s="74"/>
      <c r="U7" s="75" t="s">
        <v>128</v>
      </c>
      <c r="V7" s="76" t="s">
        <v>129</v>
      </c>
      <c r="W7" s="77" t="s">
        <v>130</v>
      </c>
      <c r="Y7" s="81" t="s">
        <v>136</v>
      </c>
      <c r="Z7" s="80" t="s">
        <v>137</v>
      </c>
      <c r="AA7" s="78" t="s">
        <v>138</v>
      </c>
      <c r="AB7" s="82" t="s">
        <v>139</v>
      </c>
    </row>
    <row r="8" spans="1:42" ht="40.200000000000003" customHeight="1" x14ac:dyDescent="0.3">
      <c r="A8" s="65" t="s">
        <v>140</v>
      </c>
      <c r="B8" s="66" t="s">
        <v>141</v>
      </c>
      <c r="C8" s="66"/>
      <c r="D8" s="67" t="s">
        <v>125</v>
      </c>
      <c r="E8" s="66"/>
      <c r="F8" s="67"/>
      <c r="G8" s="69">
        <f t="shared" si="1"/>
        <v>0</v>
      </c>
      <c r="H8" s="70">
        <v>0</v>
      </c>
      <c r="I8" s="70">
        <v>0</v>
      </c>
      <c r="J8" s="70">
        <v>0</v>
      </c>
      <c r="K8" s="70">
        <v>0</v>
      </c>
      <c r="L8" s="71">
        <v>0</v>
      </c>
      <c r="M8" s="72"/>
      <c r="N8" s="72"/>
      <c r="O8" s="72"/>
      <c r="P8" s="72"/>
      <c r="Q8" s="72"/>
      <c r="R8" s="73">
        <f t="shared" si="2"/>
        <v>0</v>
      </c>
      <c r="S8" s="74"/>
      <c r="T8" s="74"/>
      <c r="U8" s="75" t="s">
        <v>142</v>
      </c>
      <c r="V8" s="77" t="s">
        <v>129</v>
      </c>
      <c r="W8" s="77" t="s">
        <v>143</v>
      </c>
      <c r="Y8" s="81" t="s">
        <v>144</v>
      </c>
      <c r="Z8" s="80" t="s">
        <v>145</v>
      </c>
      <c r="AA8" s="81" t="s">
        <v>146</v>
      </c>
      <c r="AB8" s="83" t="s">
        <v>147</v>
      </c>
    </row>
    <row r="9" spans="1:42" ht="94.5" customHeight="1" x14ac:dyDescent="0.3">
      <c r="A9" s="65" t="s">
        <v>148</v>
      </c>
      <c r="B9" s="66" t="s">
        <v>149</v>
      </c>
      <c r="C9" s="66">
        <v>100</v>
      </c>
      <c r="D9" s="67" t="s">
        <v>125</v>
      </c>
      <c r="E9" s="66"/>
      <c r="F9" s="67"/>
      <c r="G9" s="69">
        <f t="shared" si="1"/>
        <v>0.24999999999999994</v>
      </c>
      <c r="H9" s="70">
        <v>0.45833333333333331</v>
      </c>
      <c r="I9" s="70">
        <v>0.54166666666666663</v>
      </c>
      <c r="J9" s="70">
        <v>0.5</v>
      </c>
      <c r="K9" s="70">
        <v>0.66666666666666663</v>
      </c>
      <c r="L9" s="71">
        <v>1</v>
      </c>
      <c r="M9" s="72"/>
      <c r="N9" s="72"/>
      <c r="O9" s="72">
        <v>0.125</v>
      </c>
      <c r="P9" s="72"/>
      <c r="Q9" s="72"/>
      <c r="R9" s="124">
        <f t="shared" si="2"/>
        <v>0.37499999999999994</v>
      </c>
      <c r="S9" s="74"/>
      <c r="T9" s="74"/>
      <c r="U9" s="75" t="s">
        <v>150</v>
      </c>
      <c r="V9" s="77" t="s">
        <v>129</v>
      </c>
      <c r="W9" s="77" t="s">
        <v>151</v>
      </c>
      <c r="X9" s="42"/>
      <c r="Y9" s="81" t="s">
        <v>152</v>
      </c>
      <c r="Z9" s="80" t="s">
        <v>153</v>
      </c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>
        <v>100</v>
      </c>
      <c r="D10" s="67" t="s">
        <v>125</v>
      </c>
      <c r="E10" s="66"/>
      <c r="F10" s="67"/>
      <c r="G10" s="69">
        <f t="shared" si="1"/>
        <v>0.125</v>
      </c>
      <c r="H10" s="70">
        <v>0</v>
      </c>
      <c r="I10" s="70">
        <v>0</v>
      </c>
      <c r="J10" s="70">
        <v>0.58333333333333337</v>
      </c>
      <c r="K10" s="70">
        <v>0.70833333333333337</v>
      </c>
      <c r="L10" s="71">
        <v>1</v>
      </c>
      <c r="M10" s="72">
        <v>0.125</v>
      </c>
      <c r="N10" s="72"/>
      <c r="O10" s="72">
        <v>0.125</v>
      </c>
      <c r="P10" s="72"/>
      <c r="Q10" s="72"/>
      <c r="R10" s="73">
        <f>IF(AND(SUM(G10+M10+N10+O10+S10)=0,P10&lt;&gt;0),0,SUM(G10+M10+N10+O10+S10)-IF(AND(SUM(M10+N10+O10+S10-Q10)=P10,G10=0),P10,IF(AND(SUM(M10+N10+O10+S10)=P10,G10&lt;&gt;0),P10,)))</f>
        <v>0.375</v>
      </c>
      <c r="S10" s="74"/>
      <c r="T10" s="74"/>
      <c r="U10" s="75" t="s">
        <v>156</v>
      </c>
      <c r="V10" s="77" t="s">
        <v>129</v>
      </c>
      <c r="W10" s="77" t="s">
        <v>151</v>
      </c>
      <c r="X10" s="42"/>
      <c r="Y10" s="81" t="s">
        <v>157</v>
      </c>
      <c r="Z10" s="80" t="s">
        <v>153</v>
      </c>
      <c r="AA10" s="81"/>
      <c r="AB10" s="84"/>
    </row>
    <row r="11" spans="1:42" ht="55.5" customHeight="1" x14ac:dyDescent="0.3">
      <c r="A11" s="65" t="s">
        <v>158</v>
      </c>
      <c r="B11" s="66" t="s">
        <v>159</v>
      </c>
      <c r="C11" s="66">
        <v>80</v>
      </c>
      <c r="D11" s="67" t="s">
        <v>125</v>
      </c>
      <c r="E11" s="66"/>
      <c r="F11" s="68"/>
      <c r="G11" s="69">
        <f t="shared" si="1"/>
        <v>0.37500000000000006</v>
      </c>
      <c r="H11" s="70">
        <v>0.29166666666666669</v>
      </c>
      <c r="I11" s="70">
        <v>0.5</v>
      </c>
      <c r="J11" s="70">
        <v>0.54166666666666663</v>
      </c>
      <c r="K11" s="70">
        <v>0.70833333333333337</v>
      </c>
      <c r="L11" s="71">
        <v>1</v>
      </c>
      <c r="M11" s="72"/>
      <c r="N11" s="72"/>
      <c r="O11" s="72"/>
      <c r="P11" s="72"/>
      <c r="Q11" s="72"/>
      <c r="R11" s="73">
        <f t="shared" si="2"/>
        <v>0.37500000000000006</v>
      </c>
      <c r="S11" s="74"/>
      <c r="T11" s="74"/>
      <c r="U11" s="75" t="s">
        <v>160</v>
      </c>
      <c r="V11" s="77" t="s">
        <v>129</v>
      </c>
      <c r="W11" s="77" t="s">
        <v>151</v>
      </c>
      <c r="X11" s="42"/>
      <c r="Y11" s="81" t="s">
        <v>161</v>
      </c>
      <c r="Z11" s="80" t="s">
        <v>162</v>
      </c>
      <c r="AA11" s="81" t="s">
        <v>163</v>
      </c>
      <c r="AB11" s="84" t="s">
        <v>164</v>
      </c>
    </row>
    <row r="12" spans="1:42" ht="40.200000000000003" customHeight="1" x14ac:dyDescent="0.3">
      <c r="A12" s="65" t="s">
        <v>165</v>
      </c>
      <c r="B12" s="66" t="s">
        <v>166</v>
      </c>
      <c r="C12" s="66">
        <v>100</v>
      </c>
      <c r="D12" s="67" t="s">
        <v>125</v>
      </c>
      <c r="E12" s="66"/>
      <c r="F12" s="67"/>
      <c r="G12" s="69">
        <f t="shared" si="1"/>
        <v>0.37500000000000006</v>
      </c>
      <c r="H12" s="70">
        <v>0.29166666666666669</v>
      </c>
      <c r="I12" s="70">
        <v>0.5</v>
      </c>
      <c r="J12" s="70">
        <v>0.54166666666666663</v>
      </c>
      <c r="K12" s="70">
        <v>0.70833333333333337</v>
      </c>
      <c r="L12" s="71">
        <v>1</v>
      </c>
      <c r="M12" s="72"/>
      <c r="N12" s="72"/>
      <c r="O12" s="72"/>
      <c r="P12" s="72"/>
      <c r="Q12" s="72"/>
      <c r="R12" s="73">
        <f t="shared" si="2"/>
        <v>0.37500000000000006</v>
      </c>
      <c r="S12" s="74"/>
      <c r="T12" s="85"/>
      <c r="U12" s="75" t="s">
        <v>167</v>
      </c>
      <c r="V12" s="77" t="s">
        <v>129</v>
      </c>
      <c r="W12" s="77" t="s">
        <v>151</v>
      </c>
      <c r="X12" s="42"/>
      <c r="Y12" s="81" t="s">
        <v>168</v>
      </c>
      <c r="Z12" s="80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67" t="s">
        <v>125</v>
      </c>
      <c r="E13" s="66"/>
      <c r="F13" s="68"/>
      <c r="G13" s="69">
        <f t="shared" si="1"/>
        <v>0</v>
      </c>
      <c r="H13" s="70">
        <v>0</v>
      </c>
      <c r="I13" s="70">
        <v>0</v>
      </c>
      <c r="J13" s="70">
        <v>0</v>
      </c>
      <c r="K13" s="70">
        <v>0</v>
      </c>
      <c r="L13" s="71">
        <v>0</v>
      </c>
      <c r="M13" s="72"/>
      <c r="N13" s="72"/>
      <c r="O13" s="72"/>
      <c r="P13" s="72"/>
      <c r="Q13" s="72"/>
      <c r="R13" s="73">
        <f t="shared" si="2"/>
        <v>0</v>
      </c>
      <c r="S13" s="74"/>
      <c r="T13" s="74"/>
      <c r="U13" s="65"/>
      <c r="V13" s="77" t="s">
        <v>129</v>
      </c>
      <c r="W13" s="77" t="s">
        <v>151</v>
      </c>
      <c r="X13" s="42"/>
      <c r="Y13" s="81" t="s">
        <v>170</v>
      </c>
      <c r="Z13" s="80" t="s">
        <v>153</v>
      </c>
    </row>
    <row r="14" spans="1:42" ht="61.5" customHeight="1" x14ac:dyDescent="0.3">
      <c r="A14" s="65" t="s">
        <v>171</v>
      </c>
      <c r="B14" s="66" t="s">
        <v>135</v>
      </c>
      <c r="C14" s="66">
        <v>100</v>
      </c>
      <c r="D14" s="67" t="s">
        <v>125</v>
      </c>
      <c r="E14" s="66"/>
      <c r="F14" s="67"/>
      <c r="G14" s="69">
        <f t="shared" si="1"/>
        <v>0.41666666666666669</v>
      </c>
      <c r="H14" s="70">
        <v>0.29166666666666669</v>
      </c>
      <c r="I14" s="70">
        <v>0.5</v>
      </c>
      <c r="J14" s="70">
        <v>0.5</v>
      </c>
      <c r="K14" s="70">
        <v>0.70833333333333337</v>
      </c>
      <c r="L14" s="71">
        <v>1</v>
      </c>
      <c r="M14" s="72"/>
      <c r="N14" s="72"/>
      <c r="O14" s="72"/>
      <c r="P14" s="72"/>
      <c r="Q14" s="72"/>
      <c r="R14" s="73">
        <f t="shared" si="2"/>
        <v>0.41666666666666669</v>
      </c>
      <c r="S14" s="86"/>
      <c r="T14" s="74"/>
      <c r="U14" s="75" t="s">
        <v>172</v>
      </c>
      <c r="V14" s="77" t="s">
        <v>129</v>
      </c>
      <c r="W14" s="77" t="s">
        <v>151</v>
      </c>
      <c r="X14" s="42"/>
      <c r="Y14" s="87" t="s">
        <v>173</v>
      </c>
      <c r="Z14" s="80"/>
    </row>
    <row r="15" spans="1:42" ht="40.200000000000003" customHeight="1" x14ac:dyDescent="0.3">
      <c r="A15" s="65" t="s">
        <v>174</v>
      </c>
      <c r="B15" s="66" t="s">
        <v>141</v>
      </c>
      <c r="C15" s="66"/>
      <c r="D15" s="67" t="s">
        <v>125</v>
      </c>
      <c r="E15" s="66"/>
      <c r="F15" s="68"/>
      <c r="G15" s="69">
        <f t="shared" si="1"/>
        <v>0</v>
      </c>
      <c r="H15" s="70">
        <v>0</v>
      </c>
      <c r="I15" s="70">
        <v>0</v>
      </c>
      <c r="J15" s="70">
        <v>0</v>
      </c>
      <c r="K15" s="70">
        <v>0</v>
      </c>
      <c r="L15" s="71">
        <v>0</v>
      </c>
      <c r="M15" s="72"/>
      <c r="N15" s="72"/>
      <c r="O15" s="72"/>
      <c r="P15" s="72"/>
      <c r="Q15" s="72"/>
      <c r="R15" s="73">
        <f t="shared" si="2"/>
        <v>0</v>
      </c>
      <c r="S15" s="74"/>
      <c r="T15" s="74"/>
      <c r="U15" s="75" t="s">
        <v>175</v>
      </c>
      <c r="V15" s="77" t="s">
        <v>129</v>
      </c>
      <c r="W15" s="77" t="s">
        <v>130</v>
      </c>
      <c r="X15" s="42"/>
      <c r="Y15" s="87" t="s">
        <v>176</v>
      </c>
      <c r="Z15" s="80"/>
    </row>
    <row r="16" spans="1:42" ht="40.200000000000003" customHeight="1" x14ac:dyDescent="0.3">
      <c r="A16" s="65" t="s">
        <v>177</v>
      </c>
      <c r="B16" s="66" t="s">
        <v>149</v>
      </c>
      <c r="C16" s="66"/>
      <c r="D16" s="67" t="s">
        <v>125</v>
      </c>
      <c r="E16" s="66"/>
      <c r="F16" s="68"/>
      <c r="G16" s="69">
        <f t="shared" si="1"/>
        <v>0</v>
      </c>
      <c r="H16" s="70">
        <v>0</v>
      </c>
      <c r="I16" s="70">
        <v>0</v>
      </c>
      <c r="J16" s="70">
        <v>0</v>
      </c>
      <c r="K16" s="70">
        <v>0</v>
      </c>
      <c r="L16" s="71">
        <v>0</v>
      </c>
      <c r="M16" s="72"/>
      <c r="N16" s="72"/>
      <c r="O16" s="72"/>
      <c r="P16" s="72"/>
      <c r="Q16" s="72"/>
      <c r="R16" s="73">
        <f t="shared" si="2"/>
        <v>0</v>
      </c>
      <c r="S16" s="74"/>
      <c r="T16" s="74"/>
      <c r="U16" s="75" t="s">
        <v>178</v>
      </c>
      <c r="V16" s="77" t="s">
        <v>129</v>
      </c>
      <c r="W16" s="77" t="s">
        <v>130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67" t="s">
        <v>125</v>
      </c>
      <c r="E17" s="66"/>
      <c r="F17" s="68"/>
      <c r="G17" s="69">
        <f t="shared" si="1"/>
        <v>0</v>
      </c>
      <c r="H17" s="70">
        <v>0</v>
      </c>
      <c r="I17" s="70">
        <v>0</v>
      </c>
      <c r="J17" s="70">
        <v>0</v>
      </c>
      <c r="K17" s="70">
        <v>0</v>
      </c>
      <c r="L17" s="71">
        <v>0</v>
      </c>
      <c r="M17" s="72"/>
      <c r="N17" s="72"/>
      <c r="O17" s="72"/>
      <c r="P17" s="72"/>
      <c r="Q17" s="72"/>
      <c r="R17" s="73">
        <f t="shared" si="2"/>
        <v>0</v>
      </c>
      <c r="S17" s="74"/>
      <c r="T17" s="74"/>
      <c r="U17" s="75" t="s">
        <v>180</v>
      </c>
      <c r="V17" s="77" t="s">
        <v>129</v>
      </c>
      <c r="W17" s="77" t="s">
        <v>130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66"/>
      <c r="D18" s="67" t="s">
        <v>125</v>
      </c>
      <c r="E18" s="66"/>
      <c r="F18" s="68"/>
      <c r="G18" s="69">
        <f t="shared" si="1"/>
        <v>0</v>
      </c>
      <c r="H18" s="70">
        <v>0</v>
      </c>
      <c r="I18" s="70">
        <v>0</v>
      </c>
      <c r="J18" s="70">
        <v>0</v>
      </c>
      <c r="K18" s="70">
        <v>0</v>
      </c>
      <c r="L18" s="71">
        <v>0</v>
      </c>
      <c r="M18" s="72"/>
      <c r="N18" s="72"/>
      <c r="O18" s="72"/>
      <c r="P18" s="72"/>
      <c r="Q18" s="72"/>
      <c r="R18" s="73">
        <f t="shared" si="2"/>
        <v>0</v>
      </c>
      <c r="S18" s="74"/>
      <c r="T18" s="74"/>
      <c r="U18" s="75" t="s">
        <v>182</v>
      </c>
      <c r="V18" s="77" t="s">
        <v>129</v>
      </c>
      <c r="W18" s="77" t="s">
        <v>143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66"/>
      <c r="D19" s="67" t="s">
        <v>125</v>
      </c>
      <c r="E19" s="66"/>
      <c r="F19" s="68"/>
      <c r="G19" s="69">
        <f t="shared" si="1"/>
        <v>0</v>
      </c>
      <c r="H19" s="70">
        <v>0</v>
      </c>
      <c r="I19" s="70">
        <v>0</v>
      </c>
      <c r="J19" s="70">
        <v>0</v>
      </c>
      <c r="K19" s="70">
        <v>0</v>
      </c>
      <c r="L19" s="71">
        <v>0</v>
      </c>
      <c r="M19" s="72"/>
      <c r="N19" s="72"/>
      <c r="O19" s="72"/>
      <c r="P19" s="72"/>
      <c r="Q19" s="72"/>
      <c r="R19" s="73">
        <f t="shared" si="2"/>
        <v>0</v>
      </c>
      <c r="S19" s="74"/>
      <c r="T19" s="74"/>
      <c r="U19" s="75" t="s">
        <v>182</v>
      </c>
      <c r="V19" s="77" t="s">
        <v>129</v>
      </c>
      <c r="W19" s="77" t="s">
        <v>143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66"/>
      <c r="D20" s="67" t="s">
        <v>125</v>
      </c>
      <c r="E20" s="66"/>
      <c r="F20" s="68"/>
      <c r="G20" s="69">
        <f t="shared" si="1"/>
        <v>0</v>
      </c>
      <c r="H20" s="70">
        <v>0</v>
      </c>
      <c r="I20" s="70">
        <v>0</v>
      </c>
      <c r="J20" s="70">
        <v>0</v>
      </c>
      <c r="K20" s="70">
        <v>0</v>
      </c>
      <c r="L20" s="71">
        <v>0</v>
      </c>
      <c r="M20" s="72"/>
      <c r="N20" s="72"/>
      <c r="O20" s="72"/>
      <c r="P20" s="72"/>
      <c r="Q20" s="72"/>
      <c r="R20" s="73">
        <f t="shared" si="2"/>
        <v>0</v>
      </c>
      <c r="S20" s="74"/>
      <c r="T20" s="74"/>
      <c r="U20" s="65"/>
      <c r="V20" s="77" t="s">
        <v>129</v>
      </c>
      <c r="W20" s="77" t="s">
        <v>151</v>
      </c>
      <c r="X20" s="42"/>
    </row>
    <row r="21" spans="1:24" ht="72" customHeight="1" x14ac:dyDescent="0.3">
      <c r="A21" s="65" t="s">
        <v>185</v>
      </c>
      <c r="B21" s="66" t="s">
        <v>135</v>
      </c>
      <c r="C21" s="66">
        <v>80</v>
      </c>
      <c r="D21" s="67" t="s">
        <v>125</v>
      </c>
      <c r="E21" s="66"/>
      <c r="F21" s="68"/>
      <c r="G21" s="69">
        <f t="shared" si="1"/>
        <v>0.37500000000000006</v>
      </c>
      <c r="H21" s="70">
        <v>0.33333333333333331</v>
      </c>
      <c r="I21" s="70">
        <v>0.5</v>
      </c>
      <c r="J21" s="70">
        <v>0.5</v>
      </c>
      <c r="K21" s="70">
        <v>0.70833333333333337</v>
      </c>
      <c r="L21" s="71">
        <v>1</v>
      </c>
      <c r="M21" s="72"/>
      <c r="N21" s="72"/>
      <c r="O21" s="72"/>
      <c r="P21" s="72"/>
      <c r="Q21" s="72"/>
      <c r="R21" s="73">
        <f t="shared" si="2"/>
        <v>0.37500000000000006</v>
      </c>
      <c r="S21" s="74"/>
      <c r="T21" s="74"/>
      <c r="U21" s="75" t="s">
        <v>186</v>
      </c>
      <c r="V21" s="77" t="s">
        <v>129</v>
      </c>
      <c r="W21" s="77" t="s">
        <v>151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>
        <v>40</v>
      </c>
      <c r="D22" s="68"/>
      <c r="E22" s="66"/>
      <c r="F22" s="68"/>
      <c r="G22" s="69">
        <f t="shared" si="1"/>
        <v>0.37500000000000006</v>
      </c>
      <c r="H22" s="70">
        <v>0.33333333333333331</v>
      </c>
      <c r="I22" s="70">
        <v>0.5</v>
      </c>
      <c r="J22" s="70">
        <v>0.5</v>
      </c>
      <c r="K22" s="70">
        <v>0.70833333333333337</v>
      </c>
      <c r="L22" s="71">
        <v>1</v>
      </c>
      <c r="M22" s="72"/>
      <c r="N22" s="72"/>
      <c r="O22" s="72"/>
      <c r="P22" s="72"/>
      <c r="Q22" s="72"/>
      <c r="R22" s="73">
        <f t="shared" si="2"/>
        <v>0.37500000000000006</v>
      </c>
      <c r="S22" s="74"/>
      <c r="T22" s="74"/>
      <c r="U22" s="75" t="s">
        <v>188</v>
      </c>
      <c r="V22" s="77" t="s">
        <v>129</v>
      </c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>
        <v>40</v>
      </c>
      <c r="D23" s="67" t="s">
        <v>125</v>
      </c>
      <c r="E23" s="66"/>
      <c r="F23" s="68"/>
      <c r="G23" s="69">
        <f t="shared" si="1"/>
        <v>0.37500000000000006</v>
      </c>
      <c r="H23" s="70">
        <v>0.33333333333333331</v>
      </c>
      <c r="I23" s="70">
        <v>0.5</v>
      </c>
      <c r="J23" s="70">
        <v>0.5</v>
      </c>
      <c r="K23" s="70">
        <v>0.70833333333333337</v>
      </c>
      <c r="L23" s="71">
        <v>1</v>
      </c>
      <c r="M23" s="72"/>
      <c r="N23" s="72"/>
      <c r="O23" s="72"/>
      <c r="P23" s="72"/>
      <c r="Q23" s="72"/>
      <c r="R23" s="73">
        <f t="shared" si="2"/>
        <v>0.37500000000000006</v>
      </c>
      <c r="S23" s="74"/>
      <c r="T23" s="74"/>
      <c r="U23" s="75" t="s">
        <v>190</v>
      </c>
      <c r="V23" s="77" t="s">
        <v>129</v>
      </c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67" t="s">
        <v>125</v>
      </c>
      <c r="E24" s="66"/>
      <c r="F24" s="67"/>
      <c r="G24" s="69">
        <f t="shared" si="1"/>
        <v>0</v>
      </c>
      <c r="H24" s="70">
        <v>0</v>
      </c>
      <c r="I24" s="70">
        <v>0</v>
      </c>
      <c r="J24" s="70">
        <v>0</v>
      </c>
      <c r="K24" s="70">
        <v>0</v>
      </c>
      <c r="L24" s="71">
        <v>0</v>
      </c>
      <c r="M24" s="72">
        <v>0.375</v>
      </c>
      <c r="N24" s="72"/>
      <c r="O24" s="72"/>
      <c r="P24" s="72"/>
      <c r="Q24" s="72"/>
      <c r="R24" s="73">
        <f t="shared" si="2"/>
        <v>0.375</v>
      </c>
      <c r="S24" s="74"/>
      <c r="T24" s="74"/>
      <c r="U24" s="75" t="s">
        <v>192</v>
      </c>
      <c r="V24" s="77" t="s">
        <v>129</v>
      </c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67" t="s">
        <v>125</v>
      </c>
      <c r="E25" s="66"/>
      <c r="F25" s="68"/>
      <c r="G25" s="69">
        <f t="shared" si="1"/>
        <v>0</v>
      </c>
      <c r="H25" s="70">
        <v>0</v>
      </c>
      <c r="I25" s="70">
        <v>0</v>
      </c>
      <c r="J25" s="70">
        <v>0</v>
      </c>
      <c r="K25" s="70">
        <v>0</v>
      </c>
      <c r="L25" s="71">
        <v>0</v>
      </c>
      <c r="M25" s="72">
        <v>0.375</v>
      </c>
      <c r="N25" s="72"/>
      <c r="O25" s="72"/>
      <c r="P25" s="72"/>
      <c r="Q25" s="72"/>
      <c r="R25" s="73">
        <f t="shared" si="2"/>
        <v>0.375</v>
      </c>
      <c r="S25" s="74"/>
      <c r="T25" s="74"/>
      <c r="U25" s="75" t="s">
        <v>192</v>
      </c>
      <c r="V25" s="77" t="s">
        <v>129</v>
      </c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>
        <v>40</v>
      </c>
      <c r="D26" s="67" t="s">
        <v>125</v>
      </c>
      <c r="E26" s="66"/>
      <c r="F26" s="68"/>
      <c r="G26" s="69">
        <f t="shared" si="1"/>
        <v>0.125</v>
      </c>
      <c r="H26" s="70">
        <v>0.33333333333333331</v>
      </c>
      <c r="I26" s="70">
        <v>0.45833333333333331</v>
      </c>
      <c r="J26" s="70">
        <v>0</v>
      </c>
      <c r="K26" s="70">
        <v>0</v>
      </c>
      <c r="L26" s="71">
        <v>1</v>
      </c>
      <c r="M26" s="72">
        <v>0.25</v>
      </c>
      <c r="N26" s="72"/>
      <c r="O26" s="72"/>
      <c r="P26" s="72"/>
      <c r="Q26" s="72"/>
      <c r="R26" s="73">
        <f t="shared" si="2"/>
        <v>0.375</v>
      </c>
      <c r="S26" s="74"/>
      <c r="T26" s="85"/>
      <c r="U26" s="75" t="s">
        <v>400</v>
      </c>
      <c r="V26" s="77" t="s">
        <v>129</v>
      </c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67" t="s">
        <v>125</v>
      </c>
      <c r="E27" s="66"/>
      <c r="F27" s="68"/>
      <c r="G27" s="69">
        <f t="shared" si="1"/>
        <v>0</v>
      </c>
      <c r="H27" s="70">
        <v>0</v>
      </c>
      <c r="I27" s="70">
        <v>0</v>
      </c>
      <c r="J27" s="70">
        <v>0</v>
      </c>
      <c r="K27" s="70">
        <v>0</v>
      </c>
      <c r="L27" s="71">
        <v>0</v>
      </c>
      <c r="M27" s="72"/>
      <c r="N27" s="72"/>
      <c r="O27" s="72"/>
      <c r="P27" s="72"/>
      <c r="Q27" s="72"/>
      <c r="R27" s="73">
        <f t="shared" si="2"/>
        <v>0</v>
      </c>
      <c r="S27" s="74"/>
      <c r="T27" s="74"/>
      <c r="U27" s="75" t="s">
        <v>182</v>
      </c>
      <c r="V27" s="77" t="s">
        <v>129</v>
      </c>
      <c r="W27" s="77" t="s">
        <v>143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67" t="s">
        <v>125</v>
      </c>
      <c r="E28" s="66"/>
      <c r="F28" s="68"/>
      <c r="G28" s="69">
        <f t="shared" si="1"/>
        <v>0</v>
      </c>
      <c r="H28" s="70">
        <v>0</v>
      </c>
      <c r="I28" s="70">
        <v>0</v>
      </c>
      <c r="J28" s="70">
        <v>0</v>
      </c>
      <c r="K28" s="70">
        <v>0</v>
      </c>
      <c r="L28" s="71">
        <v>0</v>
      </c>
      <c r="M28" s="72"/>
      <c r="N28" s="72"/>
      <c r="O28" s="72"/>
      <c r="P28" s="72"/>
      <c r="Q28" s="72"/>
      <c r="R28" s="73">
        <f t="shared" si="2"/>
        <v>0</v>
      </c>
      <c r="S28" s="74"/>
      <c r="T28" s="74"/>
      <c r="U28" s="75" t="s">
        <v>196</v>
      </c>
      <c r="V28" s="77" t="s">
        <v>129</v>
      </c>
      <c r="W28" s="77" t="s">
        <v>143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67" t="s">
        <v>125</v>
      </c>
      <c r="E29" s="66"/>
      <c r="F29" s="68"/>
      <c r="G29" s="69">
        <f t="shared" si="1"/>
        <v>0</v>
      </c>
      <c r="H29" s="70">
        <v>0</v>
      </c>
      <c r="I29" s="70">
        <v>0</v>
      </c>
      <c r="J29" s="70">
        <v>0</v>
      </c>
      <c r="K29" s="70">
        <v>0</v>
      </c>
      <c r="L29" s="71">
        <v>0</v>
      </c>
      <c r="M29" s="72"/>
      <c r="N29" s="72"/>
      <c r="O29" s="72"/>
      <c r="P29" s="72"/>
      <c r="Q29" s="72"/>
      <c r="R29" s="73">
        <f t="shared" si="2"/>
        <v>0</v>
      </c>
      <c r="S29" s="74"/>
      <c r="T29" s="74"/>
      <c r="U29" s="75" t="s">
        <v>196</v>
      </c>
      <c r="V29" s="77" t="s">
        <v>129</v>
      </c>
      <c r="W29" s="77" t="s">
        <v>143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67" t="s">
        <v>125</v>
      </c>
      <c r="E30" s="66"/>
      <c r="F30" s="67"/>
      <c r="G30" s="69">
        <f t="shared" si="1"/>
        <v>0</v>
      </c>
      <c r="H30" s="70">
        <v>0</v>
      </c>
      <c r="I30" s="70">
        <v>0</v>
      </c>
      <c r="J30" s="70">
        <v>0</v>
      </c>
      <c r="K30" s="70">
        <v>0</v>
      </c>
      <c r="L30" s="71">
        <v>0</v>
      </c>
      <c r="M30" s="72"/>
      <c r="N30" s="72"/>
      <c r="O30" s="72"/>
      <c r="P30" s="72"/>
      <c r="Q30" s="72"/>
      <c r="R30" s="73">
        <f t="shared" si="2"/>
        <v>0</v>
      </c>
      <c r="S30" s="74"/>
      <c r="T30" s="74"/>
      <c r="U30" s="75" t="s">
        <v>196</v>
      </c>
      <c r="V30" s="77" t="s">
        <v>129</v>
      </c>
      <c r="W30" s="77" t="s">
        <v>143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67" t="s">
        <v>125</v>
      </c>
      <c r="E31" s="66"/>
      <c r="F31" s="67"/>
      <c r="G31" s="69">
        <f t="shared" si="1"/>
        <v>0</v>
      </c>
      <c r="H31" s="70">
        <v>0</v>
      </c>
      <c r="I31" s="70">
        <v>0</v>
      </c>
      <c r="J31" s="70">
        <v>0</v>
      </c>
      <c r="K31" s="70">
        <v>0</v>
      </c>
      <c r="L31" s="71">
        <v>0</v>
      </c>
      <c r="M31" s="72"/>
      <c r="N31" s="72"/>
      <c r="O31" s="72"/>
      <c r="P31" s="72"/>
      <c r="Q31" s="72"/>
      <c r="R31" s="73">
        <f t="shared" si="2"/>
        <v>0</v>
      </c>
      <c r="S31" s="74"/>
      <c r="T31" s="74"/>
      <c r="U31" s="75" t="s">
        <v>200</v>
      </c>
      <c r="V31" s="77" t="s">
        <v>129</v>
      </c>
      <c r="W31" s="77" t="s">
        <v>151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>
        <v>0</v>
      </c>
      <c r="D32" s="67" t="s">
        <v>125</v>
      </c>
      <c r="E32" s="66"/>
      <c r="F32" s="67"/>
      <c r="G32" s="69">
        <f t="shared" si="1"/>
        <v>0</v>
      </c>
      <c r="H32" s="70">
        <v>0</v>
      </c>
      <c r="I32" s="70">
        <v>0</v>
      </c>
      <c r="J32" s="70">
        <v>0</v>
      </c>
      <c r="K32" s="70">
        <v>0</v>
      </c>
      <c r="L32" s="71">
        <v>0</v>
      </c>
      <c r="M32" s="72"/>
      <c r="N32" s="72"/>
      <c r="O32" s="72">
        <v>0.375</v>
      </c>
      <c r="P32" s="72"/>
      <c r="Q32" s="72"/>
      <c r="R32" s="73">
        <f t="shared" si="2"/>
        <v>0.375</v>
      </c>
      <c r="S32" s="74"/>
      <c r="T32" s="74"/>
      <c r="U32" s="75" t="s">
        <v>399</v>
      </c>
      <c r="V32" s="77" t="s">
        <v>129</v>
      </c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0</v>
      </c>
      <c r="D33" s="67" t="s">
        <v>125</v>
      </c>
      <c r="E33" s="66"/>
      <c r="F33" s="67"/>
      <c r="G33" s="69">
        <f t="shared" si="1"/>
        <v>0.37500000000000006</v>
      </c>
      <c r="H33" s="70">
        <v>0.33333333333333331</v>
      </c>
      <c r="I33" s="70">
        <v>0.5</v>
      </c>
      <c r="J33" s="70">
        <v>0.5</v>
      </c>
      <c r="K33" s="70">
        <v>0.70833333333333337</v>
      </c>
      <c r="L33" s="71">
        <v>1</v>
      </c>
      <c r="M33" s="72"/>
      <c r="N33" s="72"/>
      <c r="O33" s="88"/>
      <c r="P33" s="72"/>
      <c r="Q33" s="72"/>
      <c r="R33" s="73">
        <f t="shared" si="2"/>
        <v>0.37500000000000006</v>
      </c>
      <c r="S33" s="74"/>
      <c r="T33" s="85"/>
      <c r="U33" s="89" t="s">
        <v>203</v>
      </c>
      <c r="V33" s="77" t="s">
        <v>129</v>
      </c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67" t="s">
        <v>125</v>
      </c>
      <c r="E34" s="66"/>
      <c r="F34" s="67"/>
      <c r="G34" s="69">
        <f t="shared" si="1"/>
        <v>0</v>
      </c>
      <c r="H34" s="70">
        <v>0</v>
      </c>
      <c r="I34" s="70">
        <v>0</v>
      </c>
      <c r="J34" s="70">
        <v>0</v>
      </c>
      <c r="K34" s="70">
        <v>0</v>
      </c>
      <c r="L34" s="71">
        <v>0</v>
      </c>
      <c r="M34" s="72"/>
      <c r="N34" s="72"/>
      <c r="O34" s="88"/>
      <c r="P34" s="72"/>
      <c r="Q34" s="72"/>
      <c r="R34" s="73">
        <f t="shared" si="2"/>
        <v>0</v>
      </c>
      <c r="S34" s="74"/>
      <c r="T34" s="74"/>
      <c r="U34" s="89"/>
      <c r="V34" s="77" t="s">
        <v>129</v>
      </c>
      <c r="W34" s="77" t="s">
        <v>151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67" t="s">
        <v>125</v>
      </c>
      <c r="E35" s="66"/>
      <c r="F35" s="68"/>
      <c r="G35" s="69">
        <f t="shared" si="1"/>
        <v>0</v>
      </c>
      <c r="H35" s="70">
        <v>0</v>
      </c>
      <c r="I35" s="70">
        <v>0</v>
      </c>
      <c r="J35" s="70">
        <v>0</v>
      </c>
      <c r="K35" s="70">
        <v>0</v>
      </c>
      <c r="L35" s="71">
        <v>0</v>
      </c>
      <c r="M35" s="72"/>
      <c r="N35" s="72"/>
      <c r="O35" s="88"/>
      <c r="P35" s="72"/>
      <c r="Q35" s="72"/>
      <c r="R35" s="73">
        <f t="shared" si="2"/>
        <v>0</v>
      </c>
      <c r="S35" s="74"/>
      <c r="T35" s="74"/>
      <c r="U35" s="89"/>
      <c r="V35" s="77" t="s">
        <v>129</v>
      </c>
      <c r="W35" s="77" t="s">
        <v>151</v>
      </c>
      <c r="X35" s="42"/>
    </row>
    <row r="36" spans="1:24" ht="40.200000000000003" customHeight="1" thickBot="1" x14ac:dyDescent="0.35">
      <c r="A36" s="65" t="s">
        <v>206</v>
      </c>
      <c r="B36" s="66"/>
      <c r="C36" s="90"/>
      <c r="D36" s="91"/>
      <c r="E36" s="90"/>
      <c r="F36" s="91"/>
      <c r="G36" s="92">
        <f t="shared" si="1"/>
        <v>0</v>
      </c>
      <c r="H36" s="70">
        <v>0</v>
      </c>
      <c r="I36" s="70">
        <v>0</v>
      </c>
      <c r="J36" s="70">
        <v>0</v>
      </c>
      <c r="K36" s="70">
        <v>0</v>
      </c>
      <c r="L36" s="71">
        <v>0</v>
      </c>
      <c r="M36" s="72"/>
      <c r="N36" s="72"/>
      <c r="O36" s="72"/>
      <c r="P36" s="72"/>
      <c r="Q36" s="72"/>
      <c r="R36" s="93">
        <f t="shared" si="2"/>
        <v>0</v>
      </c>
      <c r="S36" s="94"/>
      <c r="T36" s="94"/>
      <c r="U36" s="9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sheetProtection formatCells="0" autoFilter="0"/>
  <autoFilter ref="A4:AP43" xr:uid="{AC0030CC-12A5-4FCA-A1CC-519137D44ECC}"/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16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348E22B8-9AB8-4ECC-B235-99B0E9A8B100}"/>
    <dataValidation allowBlank="1" showErrorMessage="1" promptTitle="بعضی ماشین‌ها 2مدل حجم کار دارند" prompt="مثل تناژ و سرویسی" sqref="E3" xr:uid="{580D841E-7357-4BA4-BB1F-D01CDF92CF17}"/>
    <dataValidation allowBlank="1" showInputMessage="1" showErrorMessage="1" promptTitle="بعضی ماشین‌ها 2مدل حجم کار دارند" prompt="مثلا تناژ و سرویسی" sqref="E4" xr:uid="{F20C8E9D-96DB-4746-B7AB-C25EDBC4E3F0}"/>
    <dataValidation errorStyle="information" allowBlank="1" showInputMessage="1" promptTitle="واحد2" prompt="واحد حجم کار درج شود_x000a_مثال: سرویس_x000a_(بعضی ماشین‌ها 2مدل حجم کار دارند)_x000a_" sqref="F4" xr:uid="{0C79A363-5740-44F8-A4C0-CF3A9647DC35}"/>
    <dataValidation allowBlank="1" showErrorMessage="1" promptTitle="واحد حجم (میزان) کار مورد انتظار" prompt="مثال: تن" sqref="F3" xr:uid="{4524C544-9F72-4C95-A5EB-1F5CB6B70D98}"/>
    <dataValidation allowBlank="1" showInputMessage="1" showErrorMessage="1" promptTitle="واحد حجم (میزان) کار مورد انتظار" prompt="مثال: تن" sqref="D3" xr:uid="{C3CD83D2-DD8F-4D44-A62D-29451A5DA7B3}"/>
    <dataValidation errorStyle="information" allowBlank="1" showInputMessage="1" promptTitle="واحد" prompt="واحد حجم کار درج شود_x000a_مثال: متر مکعب" sqref="D4" xr:uid="{44D57483-3911-447E-9B5F-E3992C68D944}"/>
  </dataValidations>
  <hyperlinks>
    <hyperlink ref="A1:A2" location="'کارکرد کلی'!A1" display="تاریخ" xr:uid="{D91D68C9-951B-4B71-B2E3-9BC456105B39}"/>
    <hyperlink ref="Y3:AB4" location="'اطلاعات ماشین ها'!A1" display="شناسنامه و اطلاعات ماشین" xr:uid="{5335CF57-EC16-4E4C-A6AF-89D5FEC37BC3}"/>
  </hyperlinks>
  <pageMargins left="0.45" right="0.45" top="0.5" bottom="0.5" header="0.3" footer="0.3"/>
  <pageSetup paperSize="9" scale="2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3423-F799-4273-91AA-B92C1C43B2B7}">
  <sheetPr>
    <tabColor rgb="FFFFFF00"/>
    <pageSetUpPr fitToPage="1"/>
  </sheetPr>
  <dimension ref="A1:AP43"/>
  <sheetViews>
    <sheetView rightToLeft="1" view="pageBreakPreview" zoomScale="60" zoomScaleNormal="73" workbookViewId="0">
      <pane xSplit="1" ySplit="4" topLeftCell="U24" activePane="bottomRight" state="frozen"/>
      <selection pane="topRight" activeCell="B1" sqref="B1"/>
      <selection pane="bottomLeft" activeCell="A5" sqref="A5"/>
      <selection pane="bottomRight" activeCell="U36" sqref="U36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6" width="8.5546875" style="38" customWidth="1"/>
    <col min="7" max="7" width="15" style="38" customWidth="1"/>
    <col min="8" max="11" width="11.33203125" style="96" customWidth="1"/>
    <col min="12" max="12" width="12.33203125" style="38" bestFit="1" customWidth="1"/>
    <col min="13" max="13" width="13.6640625" style="38" customWidth="1"/>
    <col min="14" max="14" width="13" style="38" customWidth="1"/>
    <col min="15" max="15" width="8.6640625" style="38" customWidth="1"/>
    <col min="16" max="16" width="13.44140625" style="38" customWidth="1"/>
    <col min="17" max="17" width="8.6640625" style="38" customWidth="1"/>
    <col min="18" max="18" width="14.44140625" style="38" customWidth="1"/>
    <col min="19" max="19" width="8.6640625" style="38" customWidth="1"/>
    <col min="20" max="20" width="29.33203125" style="38" customWidth="1"/>
    <col min="21" max="21" width="169.664062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4.6640625" style="38" customWidth="1"/>
    <col min="27" max="27" width="17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19" t="s">
        <v>95</v>
      </c>
      <c r="D1" s="320"/>
      <c r="E1" s="320"/>
      <c r="F1" s="32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 t="s">
        <v>103</v>
      </c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107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/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18500000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211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2.2916666666666665</v>
      </c>
      <c r="H4" s="56"/>
      <c r="I4" s="56"/>
      <c r="J4" s="56"/>
      <c r="K4" s="56"/>
      <c r="L4" s="53">
        <f t="shared" ref="L4:Q4" si="0">SUM(L6:L35)</f>
        <v>9</v>
      </c>
      <c r="M4" s="98">
        <f t="shared" si="0"/>
        <v>3.7083333333333335</v>
      </c>
      <c r="N4" s="98">
        <f t="shared" si="0"/>
        <v>0.75</v>
      </c>
      <c r="O4" s="98">
        <f t="shared" si="0"/>
        <v>0</v>
      </c>
      <c r="P4" s="98">
        <f t="shared" si="0"/>
        <v>1.5</v>
      </c>
      <c r="Q4" s="98">
        <f t="shared" si="0"/>
        <v>0</v>
      </c>
      <c r="R4" s="97">
        <f>SUM(R6:R36)</f>
        <v>6.75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53.25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6" si="1">((K6-J6)+(I6-H6))</f>
        <v>0</v>
      </c>
      <c r="H6" s="100">
        <v>0</v>
      </c>
      <c r="I6" s="100">
        <v>0</v>
      </c>
      <c r="J6" s="100">
        <v>0</v>
      </c>
      <c r="K6" s="100">
        <v>0</v>
      </c>
      <c r="L6" s="71">
        <v>0</v>
      </c>
      <c r="M6" s="72"/>
      <c r="N6" s="72"/>
      <c r="O6" s="72"/>
      <c r="P6" s="72"/>
      <c r="Q6" s="72"/>
      <c r="R6" s="73">
        <f t="shared" ref="R6:R32" si="2">IF(AND(SUM(G6+M6+N6+O6+Q6+S6)=0,P6&lt;&gt;0),0,SUM(G6+M6+N6+O6+Q6+S6)-IF(AND(SUM(M6:O6,Q6,S6)=P6,G6=0),P6,0))</f>
        <v>0</v>
      </c>
      <c r="S6" s="74"/>
      <c r="T6" s="74"/>
      <c r="U6" s="71"/>
      <c r="V6" s="77" t="s">
        <v>212</v>
      </c>
      <c r="W6" s="77" t="s">
        <v>151</v>
      </c>
      <c r="X6" s="42"/>
      <c r="Y6" s="78" t="s">
        <v>131</v>
      </c>
      <c r="Z6" s="79" t="str">
        <f t="array" aca="1" ref="Z6" ca="1">MID(CELL("filename", Z6), FIND("]", CELL("filename", Z6)) + 1, 31)</f>
        <v>جرثقیل</v>
      </c>
      <c r="AA6" s="78" t="s">
        <v>132</v>
      </c>
      <c r="AB6" s="80" t="s">
        <v>213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8.3333333333333315E-2</v>
      </c>
      <c r="H7" s="100">
        <v>0.41666666666666669</v>
      </c>
      <c r="I7" s="100">
        <v>0.5</v>
      </c>
      <c r="J7" s="100">
        <v>0</v>
      </c>
      <c r="K7" s="100">
        <v>0</v>
      </c>
      <c r="L7" s="71">
        <f t="shared" ref="L7:L36" si="3">IF(G7&gt;0,1,IF(G7=0,0," "))</f>
        <v>1</v>
      </c>
      <c r="M7" s="72">
        <v>0.29166666666666669</v>
      </c>
      <c r="N7" s="72"/>
      <c r="O7" s="72"/>
      <c r="P7" s="72"/>
      <c r="Q7" s="72"/>
      <c r="R7" s="73">
        <f t="shared" si="2"/>
        <v>0.375</v>
      </c>
      <c r="S7" s="74"/>
      <c r="T7" s="74"/>
      <c r="U7" s="102" t="s">
        <v>214</v>
      </c>
      <c r="V7" s="77" t="s">
        <v>212</v>
      </c>
      <c r="W7" s="77" t="s">
        <v>151</v>
      </c>
      <c r="X7" s="42"/>
      <c r="Y7" s="81" t="s">
        <v>136</v>
      </c>
      <c r="Z7" s="80"/>
      <c r="AA7" s="78" t="s">
        <v>138</v>
      </c>
      <c r="AB7" s="82" t="s">
        <v>215</v>
      </c>
    </row>
    <row r="8" spans="1:42" ht="57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0.20833333333333326</v>
      </c>
      <c r="H8" s="100">
        <v>0.33333333333333331</v>
      </c>
      <c r="I8" s="100">
        <v>0.45833333333333331</v>
      </c>
      <c r="J8" s="100">
        <v>0.58333333333333337</v>
      </c>
      <c r="K8" s="100">
        <v>0.66666666666666663</v>
      </c>
      <c r="L8" s="71">
        <f t="shared" si="3"/>
        <v>1</v>
      </c>
      <c r="M8" s="72">
        <v>0.16666666666666666</v>
      </c>
      <c r="N8" s="72"/>
      <c r="O8" s="72"/>
      <c r="P8" s="72"/>
      <c r="Q8" s="72"/>
      <c r="R8" s="73">
        <f t="shared" si="2"/>
        <v>0.37499999999999989</v>
      </c>
      <c r="S8" s="74"/>
      <c r="T8" s="74"/>
      <c r="U8" s="71" t="s">
        <v>216</v>
      </c>
      <c r="V8" s="77" t="s">
        <v>212</v>
      </c>
      <c r="W8" s="77" t="s">
        <v>151</v>
      </c>
      <c r="X8" s="42"/>
      <c r="Y8" s="81" t="s">
        <v>144</v>
      </c>
      <c r="Z8" s="80"/>
      <c r="AA8" s="81" t="s">
        <v>146</v>
      </c>
      <c r="AB8" s="83" t="s">
        <v>147</v>
      </c>
    </row>
    <row r="9" spans="1:42" ht="75.75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0.33333333333333331</v>
      </c>
      <c r="H9" s="100">
        <v>0.29166666666666669</v>
      </c>
      <c r="I9" s="100">
        <v>0.5</v>
      </c>
      <c r="J9" s="100">
        <v>0.54166666666666663</v>
      </c>
      <c r="K9" s="100">
        <v>0.66666666666666663</v>
      </c>
      <c r="L9" s="71">
        <f t="shared" si="3"/>
        <v>1</v>
      </c>
      <c r="M9" s="72">
        <v>4.1666666666666664E-2</v>
      </c>
      <c r="N9" s="72"/>
      <c r="O9" s="72"/>
      <c r="P9" s="72"/>
      <c r="Q9" s="72"/>
      <c r="R9" s="73">
        <f t="shared" si="2"/>
        <v>0.375</v>
      </c>
      <c r="S9" s="74"/>
      <c r="T9" s="74"/>
      <c r="U9" s="71" t="s">
        <v>217</v>
      </c>
      <c r="V9" s="77" t="s">
        <v>212</v>
      </c>
      <c r="W9" s="77" t="s">
        <v>151</v>
      </c>
      <c r="X9" s="42"/>
      <c r="Y9" s="81" t="s">
        <v>152</v>
      </c>
      <c r="Z9" s="80"/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0.20833333333333331</v>
      </c>
      <c r="H10" s="100">
        <v>0.33333333333333331</v>
      </c>
      <c r="I10" s="100">
        <v>0.5</v>
      </c>
      <c r="J10" s="100">
        <v>0.58333333333333337</v>
      </c>
      <c r="K10" s="100">
        <v>0.625</v>
      </c>
      <c r="L10" s="71">
        <f t="shared" si="3"/>
        <v>1</v>
      </c>
      <c r="M10" s="72">
        <v>0.16666666666666666</v>
      </c>
      <c r="N10" s="72"/>
      <c r="O10" s="72"/>
      <c r="P10" s="72"/>
      <c r="Q10" s="72"/>
      <c r="R10" s="73">
        <f t="shared" si="2"/>
        <v>0.375</v>
      </c>
      <c r="S10" s="74"/>
      <c r="T10" s="85"/>
      <c r="U10" s="103" t="s">
        <v>218</v>
      </c>
      <c r="V10" s="77" t="s">
        <v>212</v>
      </c>
      <c r="W10" s="77" t="s">
        <v>151</v>
      </c>
      <c r="X10" s="42"/>
      <c r="Y10" s="81" t="s">
        <v>157</v>
      </c>
      <c r="Z10" s="80"/>
      <c r="AA10" s="81"/>
      <c r="AB10" s="84"/>
    </row>
    <row r="11" spans="1:42" ht="53.25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0.20833333333333331</v>
      </c>
      <c r="H11" s="100">
        <v>0.33333333333333331</v>
      </c>
      <c r="I11" s="100">
        <v>0.5</v>
      </c>
      <c r="J11" s="100">
        <v>0.58333333333333337</v>
      </c>
      <c r="K11" s="100">
        <v>0.625</v>
      </c>
      <c r="L11" s="71">
        <f t="shared" si="3"/>
        <v>1</v>
      </c>
      <c r="M11" s="72">
        <v>0.16666666666666666</v>
      </c>
      <c r="N11" s="72"/>
      <c r="O11" s="72"/>
      <c r="P11" s="72"/>
      <c r="Q11" s="72"/>
      <c r="R11" s="73">
        <f t="shared" si="2"/>
        <v>0.375</v>
      </c>
      <c r="S11" s="74"/>
      <c r="T11" s="74"/>
      <c r="U11" s="102" t="s">
        <v>219</v>
      </c>
      <c r="V11" s="77" t="s">
        <v>212</v>
      </c>
      <c r="W11" s="77" t="s">
        <v>151</v>
      </c>
      <c r="X11" s="42"/>
      <c r="Y11" s="81" t="s">
        <v>161</v>
      </c>
      <c r="Z11" s="80" t="s">
        <v>177</v>
      </c>
      <c r="AA11" s="81" t="s">
        <v>163</v>
      </c>
      <c r="AB11" s="83" t="s">
        <v>220</v>
      </c>
    </row>
    <row r="12" spans="1:42" ht="58.5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0.33333333333333331</v>
      </c>
      <c r="H12" s="100">
        <v>0.29166666666666669</v>
      </c>
      <c r="I12" s="100">
        <v>0.5</v>
      </c>
      <c r="J12" s="100">
        <v>0.54166666666666663</v>
      </c>
      <c r="K12" s="100">
        <v>0.66666666666666663</v>
      </c>
      <c r="L12" s="71">
        <f t="shared" si="3"/>
        <v>1</v>
      </c>
      <c r="M12" s="72">
        <v>4.1666666666666664E-2</v>
      </c>
      <c r="N12" s="72"/>
      <c r="O12" s="72"/>
      <c r="P12" s="72"/>
      <c r="Q12" s="72"/>
      <c r="R12" s="73">
        <f t="shared" si="2"/>
        <v>0.375</v>
      </c>
      <c r="S12" s="74"/>
      <c r="T12" s="85"/>
      <c r="U12" s="103" t="s">
        <v>221</v>
      </c>
      <c r="V12" s="77" t="s">
        <v>212</v>
      </c>
      <c r="W12" s="77" t="s">
        <v>151</v>
      </c>
      <c r="X12" s="42"/>
      <c r="Y12" s="81" t="s">
        <v>168</v>
      </c>
      <c r="Z12" s="80"/>
      <c r="AA12" s="81" t="s">
        <v>163</v>
      </c>
      <c r="AB12" s="84"/>
    </row>
    <row r="13" spans="1:42" ht="67.5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100">
        <v>0</v>
      </c>
      <c r="I13" s="100">
        <v>0</v>
      </c>
      <c r="J13" s="100">
        <v>0</v>
      </c>
      <c r="K13" s="100">
        <v>0</v>
      </c>
      <c r="L13" s="71">
        <f t="shared" si="3"/>
        <v>0</v>
      </c>
      <c r="M13" s="72"/>
      <c r="N13" s="72"/>
      <c r="O13" s="72"/>
      <c r="P13" s="72"/>
      <c r="Q13" s="72"/>
      <c r="R13" s="73">
        <f t="shared" si="2"/>
        <v>0</v>
      </c>
      <c r="S13" s="74"/>
      <c r="T13" s="74"/>
      <c r="U13" s="71"/>
      <c r="V13" s="77" t="s">
        <v>212</v>
      </c>
      <c r="W13" s="77" t="s">
        <v>151</v>
      </c>
      <c r="X13" s="42"/>
      <c r="Y13" s="81" t="s">
        <v>170</v>
      </c>
      <c r="Z13" s="80"/>
    </row>
    <row r="14" spans="1:42" ht="57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0</v>
      </c>
      <c r="H14" s="100">
        <v>0</v>
      </c>
      <c r="I14" s="100">
        <v>0</v>
      </c>
      <c r="J14" s="100">
        <v>0</v>
      </c>
      <c r="K14" s="100">
        <v>0</v>
      </c>
      <c r="L14" s="71">
        <f t="shared" si="3"/>
        <v>0</v>
      </c>
      <c r="M14" s="72"/>
      <c r="N14" s="72"/>
      <c r="O14" s="72"/>
      <c r="P14" s="72">
        <v>0.375</v>
      </c>
      <c r="Q14" s="72"/>
      <c r="R14" s="73">
        <f t="shared" si="2"/>
        <v>0</v>
      </c>
      <c r="S14" s="74"/>
      <c r="T14" s="74"/>
      <c r="U14" s="71" t="s">
        <v>222</v>
      </c>
      <c r="V14" s="77" t="s">
        <v>212</v>
      </c>
      <c r="W14" s="77" t="s">
        <v>151</v>
      </c>
      <c r="X14" s="42"/>
      <c r="Y14" s="87" t="s">
        <v>173</v>
      </c>
      <c r="Z14" s="80"/>
    </row>
    <row r="15" spans="1:42" ht="51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</v>
      </c>
      <c r="H15" s="100">
        <v>0</v>
      </c>
      <c r="I15" s="100">
        <v>0</v>
      </c>
      <c r="J15" s="100">
        <v>0</v>
      </c>
      <c r="K15" s="100">
        <v>0</v>
      </c>
      <c r="L15" s="71">
        <f t="shared" si="3"/>
        <v>0</v>
      </c>
      <c r="M15" s="72"/>
      <c r="N15" s="72"/>
      <c r="O15" s="72"/>
      <c r="P15" s="72">
        <v>0.375</v>
      </c>
      <c r="Q15" s="72"/>
      <c r="R15" s="73">
        <f t="shared" si="2"/>
        <v>0</v>
      </c>
      <c r="S15" s="74"/>
      <c r="T15" s="74"/>
      <c r="U15" s="71" t="s">
        <v>222</v>
      </c>
      <c r="V15" s="77" t="s">
        <v>212</v>
      </c>
      <c r="W15" s="77" t="s">
        <v>151</v>
      </c>
      <c r="X15" s="42"/>
      <c r="Y15" s="87" t="s">
        <v>176</v>
      </c>
      <c r="Z15" s="80"/>
    </row>
    <row r="16" spans="1:42" ht="75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v>0</v>
      </c>
      <c r="H16" s="100">
        <v>0</v>
      </c>
      <c r="I16" s="100">
        <v>0</v>
      </c>
      <c r="J16" s="100">
        <v>0</v>
      </c>
      <c r="K16" s="100">
        <v>0</v>
      </c>
      <c r="L16" s="71">
        <v>0</v>
      </c>
      <c r="M16" s="72"/>
      <c r="N16" s="72"/>
      <c r="O16" s="72"/>
      <c r="P16" s="72">
        <v>0.375</v>
      </c>
      <c r="Q16" s="72"/>
      <c r="R16" s="73">
        <f t="shared" si="2"/>
        <v>0</v>
      </c>
      <c r="S16" s="74"/>
      <c r="T16" s="74"/>
      <c r="U16" s="71" t="s">
        <v>222</v>
      </c>
      <c r="V16" s="77" t="s">
        <v>212</v>
      </c>
      <c r="W16" s="77" t="s">
        <v>151</v>
      </c>
      <c r="X16" s="42"/>
    </row>
    <row r="17" spans="1:29" ht="73.5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00">
        <v>0</v>
      </c>
      <c r="I17" s="100">
        <v>0</v>
      </c>
      <c r="J17" s="100">
        <v>0</v>
      </c>
      <c r="K17" s="100">
        <v>0</v>
      </c>
      <c r="L17" s="71">
        <f t="shared" si="3"/>
        <v>0</v>
      </c>
      <c r="M17" s="72">
        <v>0.375</v>
      </c>
      <c r="N17" s="72"/>
      <c r="O17" s="72"/>
      <c r="P17" s="72"/>
      <c r="Q17" s="72"/>
      <c r="R17" s="73">
        <f t="shared" si="2"/>
        <v>0.375</v>
      </c>
      <c r="S17" s="74"/>
      <c r="T17" s="85"/>
      <c r="U17" s="71" t="s">
        <v>223</v>
      </c>
      <c r="V17" s="77" t="s">
        <v>212</v>
      </c>
      <c r="W17" s="77" t="s">
        <v>151</v>
      </c>
      <c r="X17" s="42"/>
    </row>
    <row r="18" spans="1:29" ht="59.25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00">
        <v>0</v>
      </c>
      <c r="I18" s="100">
        <v>0</v>
      </c>
      <c r="J18" s="100">
        <v>0</v>
      </c>
      <c r="K18" s="100">
        <v>0</v>
      </c>
      <c r="L18" s="71">
        <f t="shared" si="3"/>
        <v>0</v>
      </c>
      <c r="M18" s="72">
        <v>0.375</v>
      </c>
      <c r="N18" s="72"/>
      <c r="O18" s="72"/>
      <c r="P18" s="72"/>
      <c r="Q18" s="72"/>
      <c r="R18" s="73">
        <f t="shared" si="2"/>
        <v>0.375</v>
      </c>
      <c r="S18" s="74"/>
      <c r="T18" s="74"/>
      <c r="U18" s="71" t="s">
        <v>223</v>
      </c>
      <c r="V18" s="77" t="s">
        <v>212</v>
      </c>
      <c r="W18" s="77" t="s">
        <v>151</v>
      </c>
      <c r="X18" s="42"/>
      <c r="AB18" s="81"/>
      <c r="AC18" s="84"/>
    </row>
    <row r="19" spans="1:29" ht="58.5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100">
        <v>0</v>
      </c>
      <c r="I19" s="100">
        <v>0</v>
      </c>
      <c r="J19" s="100">
        <v>0</v>
      </c>
      <c r="K19" s="100">
        <v>0</v>
      </c>
      <c r="L19" s="71">
        <f t="shared" si="3"/>
        <v>0</v>
      </c>
      <c r="M19" s="72">
        <v>0.375</v>
      </c>
      <c r="N19" s="72"/>
      <c r="O19" s="72"/>
      <c r="P19" s="72"/>
      <c r="Q19" s="72"/>
      <c r="R19" s="73">
        <f t="shared" si="2"/>
        <v>0.375</v>
      </c>
      <c r="S19" s="74"/>
      <c r="T19" s="74"/>
      <c r="U19" s="71" t="s">
        <v>223</v>
      </c>
      <c r="V19" s="77" t="s">
        <v>212</v>
      </c>
      <c r="W19" s="77" t="s">
        <v>151</v>
      </c>
      <c r="X19" s="42"/>
      <c r="AB19" s="81"/>
      <c r="AC19" s="84"/>
    </row>
    <row r="20" spans="1:29" ht="75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100">
        <v>0</v>
      </c>
      <c r="I20" s="100">
        <v>0</v>
      </c>
      <c r="J20" s="100">
        <v>0</v>
      </c>
      <c r="K20" s="100">
        <v>0</v>
      </c>
      <c r="L20" s="71">
        <f t="shared" si="3"/>
        <v>0</v>
      </c>
      <c r="M20" s="72"/>
      <c r="N20" s="72"/>
      <c r="O20" s="72"/>
      <c r="P20" s="72"/>
      <c r="Q20" s="72"/>
      <c r="R20" s="73">
        <f t="shared" si="2"/>
        <v>0</v>
      </c>
      <c r="S20" s="74"/>
      <c r="T20" s="74"/>
      <c r="U20" s="75"/>
      <c r="V20" s="77" t="s">
        <v>212</v>
      </c>
      <c r="W20" s="77" t="s">
        <v>151</v>
      </c>
      <c r="X20" s="42"/>
      <c r="AB20" s="81"/>
      <c r="AC20" s="84"/>
    </row>
    <row r="21" spans="1:29" ht="64.5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0</v>
      </c>
      <c r="H21" s="100">
        <v>0</v>
      </c>
      <c r="I21" s="100">
        <v>0</v>
      </c>
      <c r="J21" s="100">
        <v>0</v>
      </c>
      <c r="K21" s="100">
        <v>0</v>
      </c>
      <c r="L21" s="71">
        <f t="shared" si="3"/>
        <v>0</v>
      </c>
      <c r="M21" s="72"/>
      <c r="N21" s="72"/>
      <c r="O21" s="72"/>
      <c r="P21" s="72">
        <v>0.375</v>
      </c>
      <c r="Q21" s="72"/>
      <c r="R21" s="73">
        <f t="shared" si="2"/>
        <v>0</v>
      </c>
      <c r="S21" s="74"/>
      <c r="T21" s="74"/>
      <c r="U21" s="75" t="s">
        <v>222</v>
      </c>
      <c r="V21" s="77" t="s">
        <v>212</v>
      </c>
      <c r="W21" s="77" t="s">
        <v>151</v>
      </c>
      <c r="X21" s="42"/>
    </row>
    <row r="22" spans="1:29" ht="58.5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0.16666666666666669</v>
      </c>
      <c r="H22" s="100">
        <v>0.33333333333333331</v>
      </c>
      <c r="I22" s="100">
        <v>0.5</v>
      </c>
      <c r="J22" s="100">
        <v>0</v>
      </c>
      <c r="K22" s="100">
        <v>0</v>
      </c>
      <c r="L22" s="71">
        <f t="shared" si="3"/>
        <v>1</v>
      </c>
      <c r="M22" s="72">
        <v>0.20833333333333334</v>
      </c>
      <c r="N22" s="72"/>
      <c r="O22" s="72"/>
      <c r="P22" s="72"/>
      <c r="Q22" s="72"/>
      <c r="R22" s="73">
        <f t="shared" si="2"/>
        <v>0.375</v>
      </c>
      <c r="S22" s="74"/>
      <c r="T22" s="74"/>
      <c r="U22" s="75" t="s">
        <v>224</v>
      </c>
      <c r="V22" s="77" t="s">
        <v>212</v>
      </c>
      <c r="W22" s="77" t="s">
        <v>151</v>
      </c>
      <c r="X22" s="42"/>
    </row>
    <row r="23" spans="1:29" ht="89.25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0.37500000000000006</v>
      </c>
      <c r="H23" s="100">
        <v>0.29166666666666669</v>
      </c>
      <c r="I23" s="100">
        <v>0.5</v>
      </c>
      <c r="J23" s="100">
        <v>0.54166666666666663</v>
      </c>
      <c r="K23" s="100">
        <v>0.70833333333333337</v>
      </c>
      <c r="L23" s="71">
        <f t="shared" si="3"/>
        <v>1</v>
      </c>
      <c r="M23" s="72"/>
      <c r="N23" s="72"/>
      <c r="O23" s="72"/>
      <c r="P23" s="72"/>
      <c r="Q23" s="72"/>
      <c r="R23" s="73">
        <f t="shared" si="2"/>
        <v>0.37500000000000006</v>
      </c>
      <c r="S23" s="74"/>
      <c r="T23" s="74"/>
      <c r="U23" s="75" t="s">
        <v>225</v>
      </c>
      <c r="V23" s="77" t="s">
        <v>212</v>
      </c>
      <c r="W23" s="77" t="s">
        <v>151</v>
      </c>
      <c r="X23" s="42"/>
    </row>
    <row r="24" spans="1:29" ht="84.75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100">
        <v>0</v>
      </c>
      <c r="I24" s="100">
        <v>0</v>
      </c>
      <c r="J24" s="100">
        <v>0</v>
      </c>
      <c r="K24" s="100">
        <v>0</v>
      </c>
      <c r="L24" s="71">
        <f t="shared" si="3"/>
        <v>0</v>
      </c>
      <c r="M24" s="72">
        <v>0</v>
      </c>
      <c r="N24" s="72"/>
      <c r="O24" s="72"/>
      <c r="P24" s="72"/>
      <c r="Q24" s="72"/>
      <c r="R24" s="73">
        <v>0</v>
      </c>
      <c r="S24" s="74"/>
      <c r="T24" s="85"/>
      <c r="U24" s="75" t="s">
        <v>226</v>
      </c>
      <c r="V24" s="77" t="s">
        <v>212</v>
      </c>
      <c r="W24" s="77" t="s">
        <v>151</v>
      </c>
      <c r="X24" s="42"/>
    </row>
    <row r="25" spans="1:29" ht="65.25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100">
        <v>0</v>
      </c>
      <c r="I25" s="100">
        <v>0</v>
      </c>
      <c r="J25" s="100">
        <v>0</v>
      </c>
      <c r="K25" s="100">
        <v>0</v>
      </c>
      <c r="L25" s="71">
        <f t="shared" si="3"/>
        <v>0</v>
      </c>
      <c r="M25" s="72">
        <v>0</v>
      </c>
      <c r="N25" s="72"/>
      <c r="O25" s="72"/>
      <c r="P25" s="72"/>
      <c r="Q25" s="72"/>
      <c r="R25" s="73">
        <v>0</v>
      </c>
      <c r="S25" s="74"/>
      <c r="T25" s="74"/>
      <c r="U25" s="75" t="s">
        <v>226</v>
      </c>
      <c r="V25" s="77" t="s">
        <v>212</v>
      </c>
      <c r="W25" s="77" t="s">
        <v>151</v>
      </c>
      <c r="X25" s="42"/>
    </row>
    <row r="26" spans="1:29" ht="131.25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0.37500000000000006</v>
      </c>
      <c r="H26" s="100">
        <v>0.29166666666666669</v>
      </c>
      <c r="I26" s="100">
        <v>0.5</v>
      </c>
      <c r="J26" s="100">
        <v>0.54166666666666663</v>
      </c>
      <c r="K26" s="100">
        <v>0.70833333333333337</v>
      </c>
      <c r="L26" s="71">
        <f t="shared" si="3"/>
        <v>1</v>
      </c>
      <c r="M26" s="72"/>
      <c r="N26" s="72"/>
      <c r="O26" s="72"/>
      <c r="P26" s="72"/>
      <c r="Q26" s="72"/>
      <c r="R26" s="73">
        <f t="shared" si="2"/>
        <v>0.37500000000000006</v>
      </c>
      <c r="S26" s="74"/>
      <c r="T26" s="104" t="s">
        <v>227</v>
      </c>
      <c r="U26" s="75" t="s">
        <v>228</v>
      </c>
      <c r="V26" s="77" t="s">
        <v>212</v>
      </c>
      <c r="W26" s="77" t="s">
        <v>151</v>
      </c>
      <c r="X26" s="42"/>
    </row>
    <row r="27" spans="1:29" ht="57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00">
        <v>0</v>
      </c>
      <c r="I27" s="100">
        <v>0</v>
      </c>
      <c r="J27" s="100">
        <v>0</v>
      </c>
      <c r="K27" s="100">
        <v>0</v>
      </c>
      <c r="L27" s="71">
        <f t="shared" si="3"/>
        <v>0</v>
      </c>
      <c r="M27" s="72"/>
      <c r="N27" s="72"/>
      <c r="O27" s="72"/>
      <c r="P27" s="72"/>
      <c r="Q27" s="72"/>
      <c r="R27" s="73">
        <f t="shared" si="2"/>
        <v>0</v>
      </c>
      <c r="S27" s="74"/>
      <c r="T27" s="74"/>
      <c r="U27" s="75"/>
      <c r="V27" s="77" t="s">
        <v>212</v>
      </c>
      <c r="W27" s="77" t="s">
        <v>151</v>
      </c>
      <c r="X27" s="42"/>
    </row>
    <row r="28" spans="1:29" ht="78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</v>
      </c>
      <c r="H28" s="100">
        <v>0</v>
      </c>
      <c r="I28" s="100">
        <v>0</v>
      </c>
      <c r="J28" s="100">
        <v>0</v>
      </c>
      <c r="K28" s="100">
        <v>0</v>
      </c>
      <c r="L28" s="71">
        <f t="shared" si="3"/>
        <v>0</v>
      </c>
      <c r="M28" s="72">
        <v>0.375</v>
      </c>
      <c r="N28" s="72"/>
      <c r="O28" s="72"/>
      <c r="P28" s="72"/>
      <c r="Q28" s="72"/>
      <c r="R28" s="73">
        <f t="shared" si="2"/>
        <v>0.375</v>
      </c>
      <c r="S28" s="74"/>
      <c r="T28" s="74"/>
      <c r="U28" s="75" t="s">
        <v>223</v>
      </c>
      <c r="V28" s="77" t="s">
        <v>212</v>
      </c>
      <c r="W28" s="77" t="s">
        <v>151</v>
      </c>
      <c r="X28" s="42"/>
    </row>
    <row r="29" spans="1:29" ht="59.25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</v>
      </c>
      <c r="H29" s="100">
        <v>0</v>
      </c>
      <c r="I29" s="100">
        <v>0</v>
      </c>
      <c r="J29" s="100">
        <v>0</v>
      </c>
      <c r="K29" s="100">
        <v>0</v>
      </c>
      <c r="L29" s="71">
        <f t="shared" si="3"/>
        <v>0</v>
      </c>
      <c r="M29" s="72">
        <v>0.375</v>
      </c>
      <c r="N29" s="72"/>
      <c r="O29" s="72"/>
      <c r="P29" s="72"/>
      <c r="Q29" s="72"/>
      <c r="R29" s="73">
        <f t="shared" si="2"/>
        <v>0.375</v>
      </c>
      <c r="S29" s="74"/>
      <c r="T29" s="74"/>
      <c r="U29" s="75" t="s">
        <v>223</v>
      </c>
      <c r="V29" s="77" t="s">
        <v>212</v>
      </c>
      <c r="W29" s="77" t="s">
        <v>151</v>
      </c>
      <c r="X29" s="42"/>
    </row>
    <row r="30" spans="1:29" ht="72.75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100">
        <v>0</v>
      </c>
      <c r="I30" s="100">
        <v>0</v>
      </c>
      <c r="J30" s="100">
        <v>0</v>
      </c>
      <c r="K30" s="100">
        <v>0</v>
      </c>
      <c r="L30" s="71">
        <f t="shared" si="3"/>
        <v>0</v>
      </c>
      <c r="M30" s="72"/>
      <c r="N30" s="72">
        <v>0.375</v>
      </c>
      <c r="O30" s="72"/>
      <c r="P30" s="72"/>
      <c r="Q30" s="72"/>
      <c r="R30" s="73">
        <f t="shared" si="2"/>
        <v>0.375</v>
      </c>
      <c r="S30" s="74"/>
      <c r="T30" s="74"/>
      <c r="U30" s="75" t="s">
        <v>229</v>
      </c>
      <c r="V30" s="77" t="s">
        <v>212</v>
      </c>
      <c r="W30" s="77" t="s">
        <v>151</v>
      </c>
      <c r="X30" s="42"/>
    </row>
    <row r="31" spans="1:29" ht="40.20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00">
        <v>0</v>
      </c>
      <c r="I31" s="100">
        <v>0</v>
      </c>
      <c r="J31" s="100">
        <v>0</v>
      </c>
      <c r="K31" s="100">
        <v>0</v>
      </c>
      <c r="L31" s="71">
        <f t="shared" si="3"/>
        <v>0</v>
      </c>
      <c r="M31" s="72"/>
      <c r="N31" s="72">
        <v>0.375</v>
      </c>
      <c r="O31" s="72"/>
      <c r="P31" s="72"/>
      <c r="Q31" s="72"/>
      <c r="R31" s="73">
        <f t="shared" si="2"/>
        <v>0.375</v>
      </c>
      <c r="S31" s="74"/>
      <c r="T31" s="85"/>
      <c r="U31" s="75" t="s">
        <v>229</v>
      </c>
      <c r="V31" s="77" t="s">
        <v>212</v>
      </c>
      <c r="W31" s="77" t="s">
        <v>151</v>
      </c>
      <c r="X31" s="42"/>
    </row>
    <row r="32" spans="1:29" ht="40.200000000000003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</v>
      </c>
      <c r="H32" s="100">
        <v>0</v>
      </c>
      <c r="I32" s="100">
        <v>0</v>
      </c>
      <c r="J32" s="100">
        <v>0</v>
      </c>
      <c r="K32" s="100">
        <v>0</v>
      </c>
      <c r="L32" s="71">
        <f t="shared" si="3"/>
        <v>0</v>
      </c>
      <c r="M32" s="72">
        <v>0.375</v>
      </c>
      <c r="N32" s="72"/>
      <c r="O32" s="72"/>
      <c r="P32" s="72"/>
      <c r="Q32" s="72"/>
      <c r="R32" s="73">
        <f t="shared" si="2"/>
        <v>0.375</v>
      </c>
      <c r="S32" s="74"/>
      <c r="T32" s="74"/>
      <c r="U32" s="75" t="s">
        <v>223</v>
      </c>
      <c r="V32" s="77" t="s">
        <v>212</v>
      </c>
      <c r="W32" s="77" t="s">
        <v>151</v>
      </c>
      <c r="X32" s="42"/>
    </row>
    <row r="33" spans="1:24" ht="61.5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0</v>
      </c>
      <c r="H33" s="100">
        <v>0</v>
      </c>
      <c r="I33" s="100">
        <v>0</v>
      </c>
      <c r="J33" s="100">
        <v>0</v>
      </c>
      <c r="K33" s="100">
        <v>0</v>
      </c>
      <c r="L33" s="71">
        <f t="shared" si="3"/>
        <v>0</v>
      </c>
      <c r="M33" s="72">
        <v>0.375</v>
      </c>
      <c r="N33" s="72"/>
      <c r="O33" s="72"/>
      <c r="P33" s="72"/>
      <c r="Q33" s="72"/>
      <c r="R33" s="73">
        <f>IF(AND(SUM(G33+M33+N33+O33+Q33+S33)=0,P33&lt;&gt;0),0,SUM(G33+M33+N33+O33+Q33+S33)-IF(AND(SUM(M33:O33,Q33,S33)=P33,G33=0),P33,0))</f>
        <v>0.375</v>
      </c>
      <c r="S33" s="74"/>
      <c r="T33" s="85"/>
      <c r="U33" s="75" t="s">
        <v>223</v>
      </c>
      <c r="V33" s="77" t="s">
        <v>212</v>
      </c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00">
        <v>0</v>
      </c>
      <c r="I34" s="100">
        <v>0</v>
      </c>
      <c r="J34" s="100">
        <v>0</v>
      </c>
      <c r="K34" s="100">
        <v>0</v>
      </c>
      <c r="L34" s="71">
        <f t="shared" si="3"/>
        <v>0</v>
      </c>
      <c r="M34" s="72"/>
      <c r="N34" s="72"/>
      <c r="O34" s="72"/>
      <c r="P34" s="72"/>
      <c r="Q34" s="72"/>
      <c r="R34" s="73">
        <f>IF(AND(SUM(G34+M34+N34+O34+Q34+S34)=0,P34&lt;&gt;0),0,SUM(G34+M34+N34+O34+Q34+S34)-IF(AND(SUM(M34:O34,Q34,S34)=P34,G34=0),P34,0))</f>
        <v>0</v>
      </c>
      <c r="S34" s="74"/>
      <c r="T34" s="74"/>
      <c r="U34" s="75"/>
      <c r="V34" s="77" t="s">
        <v>212</v>
      </c>
      <c r="W34" s="77" t="s">
        <v>151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100">
        <v>0</v>
      </c>
      <c r="I35" s="100">
        <v>0</v>
      </c>
      <c r="J35" s="100">
        <v>0</v>
      </c>
      <c r="K35" s="100">
        <v>0</v>
      </c>
      <c r="L35" s="71">
        <f t="shared" si="3"/>
        <v>0</v>
      </c>
      <c r="M35" s="72"/>
      <c r="N35" s="72"/>
      <c r="O35" s="72"/>
      <c r="P35" s="72"/>
      <c r="Q35" s="72"/>
      <c r="R35" s="73">
        <f>IF(AND(SUM(G35+M35+N35+O35+Q35+S35)=0,P35&lt;&gt;0),0,SUM(G35+M35+N35+O35+Q35+S35)-IF(AND(SUM(M35:O35,Q35,S35)=P35,G35=0),P35,0))</f>
        <v>0</v>
      </c>
      <c r="S35" s="74"/>
      <c r="T35" s="74"/>
      <c r="U35" s="75"/>
      <c r="V35" s="77" t="s">
        <v>212</v>
      </c>
      <c r="W35" s="77" t="s">
        <v>151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>
        <f t="shared" si="1"/>
        <v>0</v>
      </c>
      <c r="H36" s="100">
        <v>0</v>
      </c>
      <c r="I36" s="100">
        <v>0</v>
      </c>
      <c r="J36" s="100">
        <v>0</v>
      </c>
      <c r="K36" s="100">
        <v>0</v>
      </c>
      <c r="L36" s="71">
        <f t="shared" si="3"/>
        <v>0</v>
      </c>
      <c r="M36" s="72"/>
      <c r="N36" s="72"/>
      <c r="O36" s="72"/>
      <c r="P36" s="72"/>
      <c r="Q36" s="72"/>
      <c r="R36" s="73">
        <f>IF(AND(SUM(G36+M36+N36+O36+S36)=0,P36&lt;&gt;0),0,SUM(G36+M36+N36+O36+S36)-IF(AND(SUM(M36+N36+O36+S36-Q36)=P36,G36=0),P36,IF(AND(SUM(M36+N36+O36+S36)=P36,G36&lt;&gt;0),P36,)))</f>
        <v>0</v>
      </c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15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1BFAFA23-5593-4E77-90DE-EDDFF6AD41B9}"/>
    <dataValidation allowBlank="1" showErrorMessage="1" promptTitle="بعضی ماشین‌ها 2مدل حجم کار دارند" prompt="مثل تناژ و سرویسی" sqref="E3" xr:uid="{2504A97E-5940-45A9-8128-E70FEC594252}"/>
    <dataValidation allowBlank="1" showInputMessage="1" showErrorMessage="1" promptTitle="بعضی ماشین‌ها 2مدل حجم کار دارند" prompt="مثلا تناژ و سرویسی" sqref="E4" xr:uid="{B7666C08-F300-46A3-AED5-DE524188F5E5}"/>
    <dataValidation errorStyle="information" allowBlank="1" showInputMessage="1" promptTitle="واحد2" prompt="واحد حجم کار درج شود_x000a_مثال: سرویس_x000a_(بعضی ماشین‌ها 2مدل حجم کار دارند)_x000a_" sqref="F4" xr:uid="{564B2007-D143-4B58-9D62-00936FA02DF8}"/>
    <dataValidation allowBlank="1" showErrorMessage="1" promptTitle="واحد حجم (میزان) کار مورد انتظار" prompt="مثال: تن" sqref="F3" xr:uid="{1033CD33-D0B5-454C-B0A7-10BDE334F797}"/>
    <dataValidation allowBlank="1" showInputMessage="1" showErrorMessage="1" promptTitle="واحد حجم (میزان) کار مورد انتظار" prompt="مثال: تن" sqref="D3" xr:uid="{5C485295-EA20-4EE2-96B4-125432D538A5}"/>
    <dataValidation errorStyle="information" allowBlank="1" showInputMessage="1" promptTitle="واحد" prompt="واحد حجم کار درج شود_x000a_مثال: متر مکعب" sqref="D4" xr:uid="{49144EFF-BF0E-4891-ACD9-385EFB96051F}"/>
  </dataValidations>
  <hyperlinks>
    <hyperlink ref="A1:A2" location="'کارکرد کلی'!A1" display="تاریخ" xr:uid="{3943274A-F87E-4BA1-A656-C8BEDFFD1054}"/>
    <hyperlink ref="Y3:AB4" location="'اطلاعات ماشین ها'!A1" display="شناسنامه و اطلاعات ماشین" xr:uid="{C5659002-D37E-42C9-9FA8-9018BD64D36C}"/>
  </hyperlinks>
  <pageMargins left="0.7" right="0.7" top="0.75" bottom="0.75" header="0.3" footer="0.3"/>
  <pageSetup scale="23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DC7E-FD17-4E69-9CBA-E43FA868D1B4}">
  <sheetPr>
    <tabColor rgb="FFFFFF00"/>
    <pageSetUpPr fitToPage="1"/>
  </sheetPr>
  <dimension ref="A1:AP43"/>
  <sheetViews>
    <sheetView rightToLeft="1" view="pageBreakPreview" zoomScale="60" zoomScaleNormal="73" workbookViewId="0">
      <pane xSplit="1" ySplit="4" topLeftCell="T24" activePane="bottomRight" state="frozen"/>
      <selection pane="topRight" activeCell="B1" sqref="B1"/>
      <selection pane="bottomLeft" activeCell="A5" sqref="A5"/>
      <selection pane="bottomRight" activeCell="A35" sqref="A35:T36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6" width="8.5546875" style="38" customWidth="1"/>
    <col min="7" max="7" width="17.33203125" style="38" customWidth="1"/>
    <col min="8" max="11" width="11.33203125" style="96" customWidth="1"/>
    <col min="12" max="12" width="12.33203125" style="38" bestFit="1" customWidth="1"/>
    <col min="13" max="14" width="11.33203125" style="38" bestFit="1" customWidth="1"/>
    <col min="15" max="15" width="8.88671875" style="38"/>
    <col min="16" max="16" width="11.33203125" style="38" bestFit="1" customWidth="1"/>
    <col min="17" max="17" width="8.88671875" style="38"/>
    <col min="18" max="18" width="15" style="38" customWidth="1"/>
    <col min="19" max="19" width="8.6640625" style="38" customWidth="1"/>
    <col min="20" max="20" width="27.33203125" style="38" customWidth="1"/>
    <col min="21" max="21" width="143.8867187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4.6640625" style="38" customWidth="1"/>
    <col min="27" max="27" width="17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2250000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211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4.375</v>
      </c>
      <c r="H4" s="56"/>
      <c r="I4" s="56"/>
      <c r="J4" s="56"/>
      <c r="K4" s="56"/>
      <c r="L4" s="53">
        <f t="shared" ref="L4:Q4" si="0">SUM(L6:L35)</f>
        <v>13</v>
      </c>
      <c r="M4" s="112">
        <f t="shared" si="0"/>
        <v>1.25</v>
      </c>
      <c r="N4" s="112">
        <f t="shared" si="0"/>
        <v>1.5</v>
      </c>
      <c r="O4" s="53">
        <f t="shared" si="0"/>
        <v>0</v>
      </c>
      <c r="P4" s="112">
        <f t="shared" si="0"/>
        <v>0.375</v>
      </c>
      <c r="Q4" s="53">
        <f t="shared" si="0"/>
        <v>0</v>
      </c>
      <c r="R4" s="97">
        <f>SUM(R6:R36)</f>
        <v>7.125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69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4" si="1">((K6-J6)+(I6-H6))</f>
        <v>0</v>
      </c>
      <c r="H6" s="100">
        <v>0</v>
      </c>
      <c r="I6" s="100">
        <v>0</v>
      </c>
      <c r="J6" s="100">
        <v>0</v>
      </c>
      <c r="K6" s="100">
        <v>0</v>
      </c>
      <c r="L6" s="108">
        <f t="shared" ref="L6:L24" si="2">IF(G6&gt;0,1,IF(G6=0,0," "))</f>
        <v>0</v>
      </c>
      <c r="M6" s="107"/>
      <c r="N6" s="106"/>
      <c r="O6" s="106"/>
      <c r="P6" s="107"/>
      <c r="Q6" s="106"/>
      <c r="R6" s="73">
        <f t="shared" ref="R6:R34" si="3">IF(AND(SUM(G6+M6+N6+O6+Q6+S6)=0,P6&lt;&gt;0),0,SUM(G6+M6+N6+O6+Q6+S6)-IF(AND(SUM(M6:O6,Q6,S6)=P6,G6=0),P6,0))</f>
        <v>0</v>
      </c>
      <c r="S6" s="74"/>
      <c r="T6" s="74"/>
      <c r="U6" s="71"/>
      <c r="V6" s="77" t="s">
        <v>230</v>
      </c>
      <c r="W6" s="77" t="s">
        <v>151</v>
      </c>
      <c r="X6" s="42"/>
      <c r="Y6" s="78" t="s">
        <v>131</v>
      </c>
      <c r="Z6" s="79" t="str">
        <f t="array" aca="1" ref="Z6" ca="1">MID(CELL("filename", Z6), FIND("]", CELL("filename", Z6)) + 1, 31)</f>
        <v>تراکلودر</v>
      </c>
      <c r="AA6" s="78" t="s">
        <v>132</v>
      </c>
      <c r="AB6" s="80" t="s">
        <v>252</v>
      </c>
    </row>
    <row r="7" spans="1:42" ht="66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0.33333333333333337</v>
      </c>
      <c r="H7" s="100">
        <v>0.3125</v>
      </c>
      <c r="I7" s="100">
        <v>0.5</v>
      </c>
      <c r="J7" s="100">
        <v>0.54166666666666663</v>
      </c>
      <c r="K7" s="100">
        <v>0.6875</v>
      </c>
      <c r="L7" s="108">
        <f t="shared" si="2"/>
        <v>1</v>
      </c>
      <c r="M7" s="111">
        <v>4.1666666666666664E-2</v>
      </c>
      <c r="N7" s="106"/>
      <c r="O7" s="106"/>
      <c r="P7" s="107"/>
      <c r="Q7" s="106"/>
      <c r="R7" s="73">
        <f t="shared" si="3"/>
        <v>0.37500000000000006</v>
      </c>
      <c r="S7" s="74"/>
      <c r="T7" s="74"/>
      <c r="U7" s="71" t="s">
        <v>251</v>
      </c>
      <c r="V7" s="77" t="s">
        <v>230</v>
      </c>
      <c r="W7" s="77" t="s">
        <v>151</v>
      </c>
      <c r="X7" s="42"/>
      <c r="Y7" s="81" t="s">
        <v>136</v>
      </c>
      <c r="Z7" s="80"/>
      <c r="AA7" s="78" t="s">
        <v>138</v>
      </c>
      <c r="AB7" s="82" t="s">
        <v>250</v>
      </c>
    </row>
    <row r="8" spans="1:42" ht="60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0.33333333333333337</v>
      </c>
      <c r="H8" s="100">
        <v>0.3125</v>
      </c>
      <c r="I8" s="100">
        <v>0.5</v>
      </c>
      <c r="J8" s="100">
        <v>0.54166666666666663</v>
      </c>
      <c r="K8" s="100">
        <v>0.6875</v>
      </c>
      <c r="L8" s="106">
        <f t="shared" si="2"/>
        <v>1</v>
      </c>
      <c r="M8" s="111">
        <v>4.1666666666666664E-2</v>
      </c>
      <c r="N8" s="106"/>
      <c r="O8" s="106"/>
      <c r="P8" s="107"/>
      <c r="Q8" s="106"/>
      <c r="R8" s="73">
        <f t="shared" si="3"/>
        <v>0.37500000000000006</v>
      </c>
      <c r="S8" s="74"/>
      <c r="T8" s="74"/>
      <c r="U8" s="71" t="s">
        <v>249</v>
      </c>
      <c r="V8" s="77" t="s">
        <v>230</v>
      </c>
      <c r="W8" s="77" t="s">
        <v>151</v>
      </c>
      <c r="X8" s="42"/>
      <c r="Y8" s="81" t="s">
        <v>144</v>
      </c>
      <c r="Z8" s="80"/>
      <c r="AA8" s="81" t="s">
        <v>146</v>
      </c>
      <c r="AB8" s="83" t="s">
        <v>147</v>
      </c>
    </row>
    <row r="9" spans="1:42" ht="59.25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0.33333333333333337</v>
      </c>
      <c r="H9" s="100">
        <v>0.3125</v>
      </c>
      <c r="I9" s="100">
        <v>0.5</v>
      </c>
      <c r="J9" s="100">
        <v>0.54166666666666663</v>
      </c>
      <c r="K9" s="100">
        <v>0.6875</v>
      </c>
      <c r="L9" s="108">
        <f t="shared" si="2"/>
        <v>1</v>
      </c>
      <c r="M9" s="111">
        <v>4.1666666666666664E-2</v>
      </c>
      <c r="N9" s="106"/>
      <c r="O9" s="106"/>
      <c r="P9" s="107"/>
      <c r="Q9" s="106"/>
      <c r="R9" s="73">
        <f t="shared" si="3"/>
        <v>0.37500000000000006</v>
      </c>
      <c r="S9" s="74"/>
      <c r="T9" s="74"/>
      <c r="U9" s="71" t="s">
        <v>248</v>
      </c>
      <c r="V9" s="77" t="s">
        <v>230</v>
      </c>
      <c r="W9" s="77" t="s">
        <v>151</v>
      </c>
      <c r="X9" s="42"/>
      <c r="Y9" s="81" t="s">
        <v>152</v>
      </c>
      <c r="Z9" s="80" t="s">
        <v>153</v>
      </c>
      <c r="AA9" s="81"/>
      <c r="AB9" s="84"/>
    </row>
    <row r="10" spans="1:42" ht="59.25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0.33333333333333337</v>
      </c>
      <c r="H10" s="100">
        <v>0.3125</v>
      </c>
      <c r="I10" s="100">
        <v>0.5</v>
      </c>
      <c r="J10" s="100">
        <v>0.54166666666666663</v>
      </c>
      <c r="K10" s="100">
        <v>0.6875</v>
      </c>
      <c r="L10" s="106">
        <f t="shared" si="2"/>
        <v>1</v>
      </c>
      <c r="M10" s="111">
        <v>4.1666666666666664E-2</v>
      </c>
      <c r="N10" s="107"/>
      <c r="O10" s="106"/>
      <c r="P10" s="106"/>
      <c r="Q10" s="106"/>
      <c r="R10" s="73">
        <f t="shared" si="3"/>
        <v>0.37500000000000006</v>
      </c>
      <c r="S10" s="74"/>
      <c r="T10" s="85"/>
      <c r="U10" s="71" t="s">
        <v>247</v>
      </c>
      <c r="V10" s="77" t="s">
        <v>230</v>
      </c>
      <c r="W10" s="77" t="s">
        <v>151</v>
      </c>
      <c r="X10" s="42"/>
      <c r="Y10" s="81" t="s">
        <v>157</v>
      </c>
      <c r="Z10" s="80"/>
      <c r="AA10" s="81"/>
      <c r="AB10" s="84"/>
    </row>
    <row r="11" spans="1:42" ht="62.25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0.37500000000000006</v>
      </c>
      <c r="H11" s="100">
        <v>0.29166666666666669</v>
      </c>
      <c r="I11" s="100">
        <v>0.5</v>
      </c>
      <c r="J11" s="100">
        <v>0.54166666666666663</v>
      </c>
      <c r="K11" s="100">
        <v>0.70833333333333337</v>
      </c>
      <c r="L11" s="108">
        <f t="shared" si="2"/>
        <v>1</v>
      </c>
      <c r="M11" s="107"/>
      <c r="N11" s="106"/>
      <c r="O11" s="106"/>
      <c r="P11" s="107"/>
      <c r="Q11" s="106"/>
      <c r="R11" s="73">
        <f t="shared" si="3"/>
        <v>0.37500000000000006</v>
      </c>
      <c r="S11" s="74"/>
      <c r="T11" s="74"/>
      <c r="U11" s="109" t="s">
        <v>246</v>
      </c>
      <c r="V11" s="77" t="s">
        <v>230</v>
      </c>
      <c r="W11" s="77" t="s">
        <v>151</v>
      </c>
      <c r="X11" s="42"/>
      <c r="Y11" s="81" t="s">
        <v>161</v>
      </c>
      <c r="Z11" s="80" t="s">
        <v>245</v>
      </c>
      <c r="AA11" s="81" t="s">
        <v>163</v>
      </c>
      <c r="AB11" s="83" t="s">
        <v>244</v>
      </c>
    </row>
    <row r="12" spans="1:42" ht="65.25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0.33333333333333343</v>
      </c>
      <c r="H12" s="100">
        <v>0.33333333333333331</v>
      </c>
      <c r="I12" s="100">
        <v>0.5</v>
      </c>
      <c r="J12" s="100">
        <v>0.54166666666666663</v>
      </c>
      <c r="K12" s="100">
        <v>0.70833333333333337</v>
      </c>
      <c r="L12" s="108">
        <f t="shared" si="2"/>
        <v>1</v>
      </c>
      <c r="M12" s="110">
        <v>4.1666666666666664E-2</v>
      </c>
      <c r="N12" s="106"/>
      <c r="O12" s="106"/>
      <c r="P12" s="107"/>
      <c r="Q12" s="106"/>
      <c r="R12" s="73">
        <f t="shared" si="3"/>
        <v>0.37500000000000011</v>
      </c>
      <c r="S12" s="74"/>
      <c r="T12" s="85"/>
      <c r="U12" s="71" t="s">
        <v>243</v>
      </c>
      <c r="V12" s="77" t="s">
        <v>230</v>
      </c>
      <c r="W12" s="77" t="s">
        <v>151</v>
      </c>
      <c r="X12" s="42"/>
      <c r="Y12" s="81" t="s">
        <v>168</v>
      </c>
      <c r="Z12" s="80"/>
      <c r="AA12" s="81" t="s">
        <v>163</v>
      </c>
      <c r="AB12" s="84"/>
    </row>
    <row r="13" spans="1:42" ht="40.950000000000003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100">
        <v>0</v>
      </c>
      <c r="I13" s="100">
        <v>0</v>
      </c>
      <c r="J13" s="100">
        <v>0</v>
      </c>
      <c r="K13" s="100">
        <v>0</v>
      </c>
      <c r="L13" s="108">
        <f t="shared" si="2"/>
        <v>0</v>
      </c>
      <c r="M13" s="107"/>
      <c r="N13" s="106"/>
      <c r="O13" s="106"/>
      <c r="P13" s="107"/>
      <c r="Q13" s="106"/>
      <c r="R13" s="73">
        <f t="shared" si="3"/>
        <v>0</v>
      </c>
      <c r="S13" s="74"/>
      <c r="T13" s="74"/>
      <c r="U13" s="109"/>
      <c r="V13" s="77" t="s">
        <v>230</v>
      </c>
      <c r="W13" s="77" t="s">
        <v>151</v>
      </c>
      <c r="X13" s="42"/>
      <c r="Y13" s="81" t="s">
        <v>170</v>
      </c>
      <c r="Z13" s="80"/>
    </row>
    <row r="14" spans="1:42" ht="40.950000000000003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4.1666666666666685E-2</v>
      </c>
      <c r="H14" s="100">
        <v>0.375</v>
      </c>
      <c r="I14" s="100">
        <v>0.41666666666666669</v>
      </c>
      <c r="J14" s="100">
        <v>0</v>
      </c>
      <c r="K14" s="100">
        <v>0</v>
      </c>
      <c r="L14" s="108">
        <f t="shared" si="2"/>
        <v>1</v>
      </c>
      <c r="M14" s="110">
        <v>0.33333333333333331</v>
      </c>
      <c r="N14" s="106"/>
      <c r="O14" s="106"/>
      <c r="P14" s="107"/>
      <c r="Q14" s="106"/>
      <c r="R14" s="73">
        <f t="shared" si="3"/>
        <v>0.375</v>
      </c>
      <c r="S14" s="74"/>
      <c r="T14" s="74"/>
      <c r="U14" s="109" t="s">
        <v>242</v>
      </c>
      <c r="V14" s="77" t="s">
        <v>230</v>
      </c>
      <c r="W14" s="77" t="s">
        <v>151</v>
      </c>
      <c r="X14" s="42"/>
      <c r="Y14" s="87" t="s">
        <v>173</v>
      </c>
      <c r="Z14" s="80"/>
    </row>
    <row r="15" spans="1:42" ht="40.950000000000003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4.166666666666663E-2</v>
      </c>
      <c r="H15" s="100">
        <v>0.41666666666666669</v>
      </c>
      <c r="I15" s="100">
        <v>0.45833333333333331</v>
      </c>
      <c r="J15" s="100">
        <v>0</v>
      </c>
      <c r="K15" s="100">
        <v>0</v>
      </c>
      <c r="L15" s="106">
        <f t="shared" si="2"/>
        <v>1</v>
      </c>
      <c r="M15" s="110">
        <v>0.33333333333333331</v>
      </c>
      <c r="N15" s="106"/>
      <c r="O15" s="106"/>
      <c r="P15" s="107"/>
      <c r="Q15" s="106"/>
      <c r="R15" s="73">
        <f t="shared" si="3"/>
        <v>0.37499999999999994</v>
      </c>
      <c r="S15" s="74"/>
      <c r="T15" s="74"/>
      <c r="U15" s="109" t="s">
        <v>241</v>
      </c>
      <c r="V15" s="77" t="s">
        <v>230</v>
      </c>
      <c r="W15" s="77" t="s">
        <v>151</v>
      </c>
      <c r="X15" s="42"/>
      <c r="Y15" s="87" t="s">
        <v>176</v>
      </c>
      <c r="Z15" s="80"/>
    </row>
    <row r="16" spans="1:42" ht="40.950000000000003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0.37500000000000006</v>
      </c>
      <c r="H16" s="100">
        <v>0.29166666666666669</v>
      </c>
      <c r="I16" s="100">
        <v>0.5</v>
      </c>
      <c r="J16" s="100">
        <v>0.54166666666666663</v>
      </c>
      <c r="K16" s="100">
        <v>0.70833333333333337</v>
      </c>
      <c r="L16" s="108">
        <f t="shared" si="2"/>
        <v>1</v>
      </c>
      <c r="M16" s="107"/>
      <c r="N16" s="106"/>
      <c r="O16" s="106"/>
      <c r="P16" s="107"/>
      <c r="Q16" s="106"/>
      <c r="R16" s="73">
        <f t="shared" si="3"/>
        <v>0.37500000000000006</v>
      </c>
      <c r="S16" s="74"/>
      <c r="T16" s="74"/>
      <c r="U16" s="109" t="s">
        <v>240</v>
      </c>
      <c r="V16" s="77" t="s">
        <v>230</v>
      </c>
      <c r="W16" s="77" t="s">
        <v>151</v>
      </c>
      <c r="X16" s="42"/>
    </row>
    <row r="17" spans="1:24" ht="40.950000000000003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00">
        <v>0</v>
      </c>
      <c r="I17" s="100">
        <v>0</v>
      </c>
      <c r="J17" s="100">
        <v>0</v>
      </c>
      <c r="K17" s="100">
        <v>0</v>
      </c>
      <c r="L17" s="108">
        <f t="shared" si="2"/>
        <v>0</v>
      </c>
      <c r="M17" s="107"/>
      <c r="N17" s="100">
        <v>0.375</v>
      </c>
      <c r="O17" s="106"/>
      <c r="P17" s="106"/>
      <c r="Q17" s="106"/>
      <c r="R17" s="73">
        <f t="shared" si="3"/>
        <v>0.375</v>
      </c>
      <c r="S17" s="74"/>
      <c r="T17" s="85"/>
      <c r="U17" s="109" t="s">
        <v>239</v>
      </c>
      <c r="V17" s="77" t="s">
        <v>230</v>
      </c>
      <c r="W17" s="77"/>
      <c r="X17" s="42"/>
    </row>
    <row r="18" spans="1:24" ht="40.950000000000003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00">
        <v>0</v>
      </c>
      <c r="I18" s="100">
        <v>0</v>
      </c>
      <c r="J18" s="100">
        <v>0</v>
      </c>
      <c r="K18" s="100">
        <v>0</v>
      </c>
      <c r="L18" s="108">
        <f t="shared" si="2"/>
        <v>0</v>
      </c>
      <c r="M18" s="107"/>
      <c r="N18" s="100">
        <v>0.375</v>
      </c>
      <c r="O18" s="106"/>
      <c r="P18" s="106"/>
      <c r="Q18" s="106"/>
      <c r="R18" s="73">
        <f t="shared" si="3"/>
        <v>0.375</v>
      </c>
      <c r="S18" s="74"/>
      <c r="T18" s="74"/>
      <c r="U18" s="109" t="s">
        <v>239</v>
      </c>
      <c r="V18" s="77" t="s">
        <v>230</v>
      </c>
      <c r="W18" s="77" t="s">
        <v>151</v>
      </c>
      <c r="X18" s="42"/>
    </row>
    <row r="19" spans="1:24" ht="40.950000000000003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100">
        <v>0</v>
      </c>
      <c r="I19" s="100">
        <v>0</v>
      </c>
      <c r="J19" s="100">
        <v>0</v>
      </c>
      <c r="K19" s="100">
        <v>0</v>
      </c>
      <c r="L19" s="108">
        <f t="shared" si="2"/>
        <v>0</v>
      </c>
      <c r="M19" s="100">
        <v>0.375</v>
      </c>
      <c r="N19" s="106"/>
      <c r="O19" s="106"/>
      <c r="P19" s="106"/>
      <c r="Q19" s="106"/>
      <c r="R19" s="73">
        <f t="shared" si="3"/>
        <v>0.375</v>
      </c>
      <c r="S19" s="74"/>
      <c r="T19" s="74"/>
      <c r="U19" s="71" t="s">
        <v>231</v>
      </c>
      <c r="V19" s="77" t="s">
        <v>230</v>
      </c>
      <c r="W19" s="77" t="s">
        <v>151</v>
      </c>
      <c r="X19" s="42"/>
    </row>
    <row r="20" spans="1:24" ht="40.950000000000003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100">
        <v>0</v>
      </c>
      <c r="I20" s="100">
        <v>0</v>
      </c>
      <c r="J20" s="100">
        <v>0</v>
      </c>
      <c r="K20" s="100">
        <v>0</v>
      </c>
      <c r="L20" s="108">
        <f t="shared" si="2"/>
        <v>0</v>
      </c>
      <c r="M20" s="107"/>
      <c r="N20" s="106"/>
      <c r="O20" s="106"/>
      <c r="P20" s="106"/>
      <c r="Q20" s="106"/>
      <c r="R20" s="73">
        <f t="shared" si="3"/>
        <v>0</v>
      </c>
      <c r="S20" s="74"/>
      <c r="T20" s="74"/>
      <c r="U20" s="71"/>
      <c r="V20" s="77" t="s">
        <v>230</v>
      </c>
      <c r="W20" s="77" t="s">
        <v>151</v>
      </c>
      <c r="X20" s="42"/>
    </row>
    <row r="21" spans="1:24" ht="40.950000000000003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0.37500000000000006</v>
      </c>
      <c r="H21" s="100">
        <v>0.29166666666666669</v>
      </c>
      <c r="I21" s="100">
        <v>0.5</v>
      </c>
      <c r="J21" s="100">
        <v>0.54166666666666663</v>
      </c>
      <c r="K21" s="100">
        <v>0.70833333333333337</v>
      </c>
      <c r="L21" s="108">
        <f t="shared" si="2"/>
        <v>1</v>
      </c>
      <c r="M21" s="107"/>
      <c r="N21" s="106"/>
      <c r="O21" s="106"/>
      <c r="P21" s="106"/>
      <c r="Q21" s="106"/>
      <c r="R21" s="73">
        <f t="shared" si="3"/>
        <v>0.37500000000000006</v>
      </c>
      <c r="S21" s="74"/>
      <c r="T21" s="74"/>
      <c r="U21" s="71" t="s">
        <v>238</v>
      </c>
      <c r="V21" s="77" t="s">
        <v>230</v>
      </c>
      <c r="W21" s="77" t="s">
        <v>151</v>
      </c>
      <c r="X21" s="42"/>
    </row>
    <row r="22" spans="1:24" ht="77.25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0.37500000000000006</v>
      </c>
      <c r="H22" s="100">
        <v>0.29166666666666669</v>
      </c>
      <c r="I22" s="100">
        <v>0.5</v>
      </c>
      <c r="J22" s="100">
        <v>0.54166666666666663</v>
      </c>
      <c r="K22" s="100">
        <v>0.70833333333333337</v>
      </c>
      <c r="L22" s="106">
        <f t="shared" si="2"/>
        <v>1</v>
      </c>
      <c r="M22" s="106"/>
      <c r="N22" s="106"/>
      <c r="O22" s="106"/>
      <c r="P22" s="106"/>
      <c r="Q22" s="106"/>
      <c r="R22" s="73">
        <f t="shared" si="3"/>
        <v>0.37500000000000006</v>
      </c>
      <c r="S22" s="74"/>
      <c r="T22" s="74"/>
      <c r="U22" s="71" t="s">
        <v>237</v>
      </c>
      <c r="V22" s="77" t="s">
        <v>230</v>
      </c>
      <c r="W22" s="77" t="s">
        <v>151</v>
      </c>
      <c r="X22" s="42"/>
    </row>
    <row r="23" spans="1:24" ht="40.950000000000003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0.37500000000000006</v>
      </c>
      <c r="H23" s="100">
        <v>0.29166666666666669</v>
      </c>
      <c r="I23" s="100">
        <v>0.5</v>
      </c>
      <c r="J23" s="100">
        <v>0.54166666666666663</v>
      </c>
      <c r="K23" s="100">
        <v>0.70833333333333337</v>
      </c>
      <c r="L23" s="108">
        <f t="shared" si="2"/>
        <v>1</v>
      </c>
      <c r="M23" s="107"/>
      <c r="N23" s="106"/>
      <c r="O23" s="106"/>
      <c r="P23" s="106"/>
      <c r="Q23" s="106"/>
      <c r="R23" s="73">
        <f t="shared" si="3"/>
        <v>0.37500000000000006</v>
      </c>
      <c r="S23" s="74"/>
      <c r="T23" s="74"/>
      <c r="U23" s="71" t="s">
        <v>236</v>
      </c>
      <c r="V23" s="77" t="s">
        <v>230</v>
      </c>
      <c r="W23" s="77" t="s">
        <v>151</v>
      </c>
      <c r="X23" s="42"/>
    </row>
    <row r="24" spans="1:24" ht="40.950000000000003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0.37500000000000006</v>
      </c>
      <c r="H24" s="100">
        <v>0.29166666666666669</v>
      </c>
      <c r="I24" s="100">
        <v>0.5</v>
      </c>
      <c r="J24" s="100">
        <v>0.54166666666666663</v>
      </c>
      <c r="K24" s="100">
        <v>0.70833333333333337</v>
      </c>
      <c r="L24" s="106">
        <f t="shared" si="2"/>
        <v>1</v>
      </c>
      <c r="M24" s="106"/>
      <c r="N24" s="107"/>
      <c r="O24" s="106"/>
      <c r="P24" s="106"/>
      <c r="Q24" s="106"/>
      <c r="R24" s="73">
        <f t="shared" si="3"/>
        <v>0.37500000000000006</v>
      </c>
      <c r="S24" s="74"/>
      <c r="T24" s="85"/>
      <c r="U24" s="71" t="s">
        <v>235</v>
      </c>
      <c r="V24" s="77" t="s">
        <v>230</v>
      </c>
      <c r="W24" s="77" t="s">
        <v>151</v>
      </c>
      <c r="X24" s="42"/>
    </row>
    <row r="25" spans="1:24" ht="40.950000000000003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0.37500000000000006</v>
      </c>
      <c r="H25" s="100">
        <v>0.29166666666666669</v>
      </c>
      <c r="I25" s="100">
        <v>0.5</v>
      </c>
      <c r="J25" s="100">
        <v>0.54166666666666663</v>
      </c>
      <c r="K25" s="100">
        <v>0.70833333333333337</v>
      </c>
      <c r="L25" s="71">
        <v>0</v>
      </c>
      <c r="M25" s="70"/>
      <c r="N25" s="65"/>
      <c r="O25" s="65"/>
      <c r="P25" s="70"/>
      <c r="Q25" s="65"/>
      <c r="R25" s="73">
        <f t="shared" si="3"/>
        <v>0.37500000000000006</v>
      </c>
      <c r="S25" s="74"/>
      <c r="T25" s="74"/>
      <c r="U25" s="71" t="s">
        <v>234</v>
      </c>
      <c r="V25" s="77" t="s">
        <v>230</v>
      </c>
      <c r="W25" s="77" t="s">
        <v>151</v>
      </c>
      <c r="X25" s="42"/>
    </row>
    <row r="26" spans="1:24" ht="40.950000000000003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</v>
      </c>
      <c r="H26" s="100">
        <v>0</v>
      </c>
      <c r="I26" s="100">
        <v>0</v>
      </c>
      <c r="J26" s="100">
        <v>0</v>
      </c>
      <c r="K26" s="100">
        <v>0</v>
      </c>
      <c r="L26" s="71">
        <f t="shared" ref="L26:L34" si="4">IF(G26&gt;0,1,IF(G26=0,0," "))</f>
        <v>0</v>
      </c>
      <c r="M26" s="70"/>
      <c r="N26" s="65"/>
      <c r="O26" s="65"/>
      <c r="P26" s="70">
        <v>0.375</v>
      </c>
      <c r="Q26" s="65"/>
      <c r="R26" s="73">
        <f t="shared" si="3"/>
        <v>0</v>
      </c>
      <c r="S26" s="74"/>
      <c r="T26" s="85"/>
      <c r="U26" s="71" t="s">
        <v>233</v>
      </c>
      <c r="V26" s="77" t="s">
        <v>230</v>
      </c>
      <c r="W26" s="77" t="s">
        <v>151</v>
      </c>
      <c r="X26" s="42"/>
    </row>
    <row r="27" spans="1:24" ht="40.95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00">
        <v>0</v>
      </c>
      <c r="I27" s="100">
        <v>0</v>
      </c>
      <c r="J27" s="100">
        <v>0</v>
      </c>
      <c r="K27" s="100">
        <v>0</v>
      </c>
      <c r="L27" s="71">
        <f t="shared" si="4"/>
        <v>0</v>
      </c>
      <c r="M27" s="65"/>
      <c r="N27" s="65"/>
      <c r="O27" s="65"/>
      <c r="P27" s="70"/>
      <c r="Q27" s="65"/>
      <c r="R27" s="73">
        <f t="shared" si="3"/>
        <v>0</v>
      </c>
      <c r="S27" s="74"/>
      <c r="T27" s="74"/>
      <c r="U27" s="71" t="s">
        <v>231</v>
      </c>
      <c r="V27" s="77" t="s">
        <v>230</v>
      </c>
      <c r="W27" s="77" t="s">
        <v>151</v>
      </c>
      <c r="X27" s="42"/>
    </row>
    <row r="28" spans="1:24" ht="40.95000000000000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</v>
      </c>
      <c r="H28" s="100">
        <v>0</v>
      </c>
      <c r="I28" s="100">
        <v>0</v>
      </c>
      <c r="J28" s="100">
        <v>0</v>
      </c>
      <c r="K28" s="100">
        <v>0</v>
      </c>
      <c r="L28" s="71">
        <f t="shared" si="4"/>
        <v>0</v>
      </c>
      <c r="M28" s="70"/>
      <c r="N28" s="65"/>
      <c r="O28" s="65"/>
      <c r="P28" s="70"/>
      <c r="Q28" s="65"/>
      <c r="R28" s="73">
        <f t="shared" si="3"/>
        <v>0</v>
      </c>
      <c r="S28" s="74"/>
      <c r="T28" s="74"/>
      <c r="U28" s="71" t="s">
        <v>231</v>
      </c>
      <c r="V28" s="77" t="s">
        <v>230</v>
      </c>
      <c r="W28" s="77" t="s">
        <v>151</v>
      </c>
      <c r="X28" s="42"/>
    </row>
    <row r="29" spans="1:24" ht="40.950000000000003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</v>
      </c>
      <c r="H29" s="100">
        <v>0</v>
      </c>
      <c r="I29" s="100">
        <v>0</v>
      </c>
      <c r="J29" s="100">
        <v>0</v>
      </c>
      <c r="K29" s="100">
        <v>0</v>
      </c>
      <c r="L29" s="71">
        <f t="shared" si="4"/>
        <v>0</v>
      </c>
      <c r="M29" s="65"/>
      <c r="N29" s="65"/>
      <c r="O29" s="65"/>
      <c r="P29" s="70"/>
      <c r="Q29" s="65"/>
      <c r="R29" s="73">
        <f t="shared" si="3"/>
        <v>0</v>
      </c>
      <c r="S29" s="74"/>
      <c r="T29" s="74"/>
      <c r="U29" s="71" t="s">
        <v>231</v>
      </c>
      <c r="V29" s="77" t="s">
        <v>230</v>
      </c>
      <c r="W29" s="77" t="s">
        <v>151</v>
      </c>
      <c r="X29" s="42"/>
    </row>
    <row r="30" spans="1:24" ht="40.950000000000003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100">
        <v>0</v>
      </c>
      <c r="I30" s="100">
        <v>0</v>
      </c>
      <c r="J30" s="100">
        <v>0</v>
      </c>
      <c r="K30" s="100">
        <v>0</v>
      </c>
      <c r="L30" s="71">
        <f t="shared" si="4"/>
        <v>0</v>
      </c>
      <c r="M30" s="70"/>
      <c r="N30" s="70">
        <v>0.375</v>
      </c>
      <c r="O30" s="65"/>
      <c r="P30" s="70"/>
      <c r="Q30" s="65"/>
      <c r="R30" s="73">
        <f t="shared" si="3"/>
        <v>0.375</v>
      </c>
      <c r="S30" s="74"/>
      <c r="T30" s="74"/>
      <c r="U30" s="71" t="s">
        <v>232</v>
      </c>
      <c r="V30" s="77" t="s">
        <v>230</v>
      </c>
      <c r="W30" s="77" t="s">
        <v>151</v>
      </c>
      <c r="X30" s="42"/>
    </row>
    <row r="31" spans="1:24" ht="40.95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00">
        <v>0</v>
      </c>
      <c r="I31" s="100">
        <v>0</v>
      </c>
      <c r="J31" s="100">
        <v>0</v>
      </c>
      <c r="K31" s="100">
        <v>0</v>
      </c>
      <c r="L31" s="71">
        <f t="shared" si="4"/>
        <v>0</v>
      </c>
      <c r="M31" s="70"/>
      <c r="N31" s="70">
        <v>0.375</v>
      </c>
      <c r="O31" s="65"/>
      <c r="P31" s="70"/>
      <c r="Q31" s="65"/>
      <c r="R31" s="73">
        <f t="shared" si="3"/>
        <v>0.375</v>
      </c>
      <c r="S31" s="74"/>
      <c r="T31" s="85"/>
      <c r="U31" s="71" t="s">
        <v>232</v>
      </c>
      <c r="V31" s="77" t="s">
        <v>230</v>
      </c>
      <c r="W31" s="77" t="s">
        <v>151</v>
      </c>
      <c r="X31" s="42"/>
    </row>
    <row r="32" spans="1:24" ht="40.950000000000003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</v>
      </c>
      <c r="H32" s="100">
        <v>0</v>
      </c>
      <c r="I32" s="100">
        <v>0</v>
      </c>
      <c r="J32" s="100">
        <v>0</v>
      </c>
      <c r="K32" s="100">
        <v>0</v>
      </c>
      <c r="L32" s="71">
        <f t="shared" si="4"/>
        <v>0</v>
      </c>
      <c r="M32" s="70"/>
      <c r="N32" s="65"/>
      <c r="O32" s="65"/>
      <c r="P32" s="70"/>
      <c r="Q32" s="65"/>
      <c r="R32" s="73">
        <f t="shared" si="3"/>
        <v>0</v>
      </c>
      <c r="S32" s="74"/>
      <c r="T32" s="74"/>
      <c r="U32" s="71" t="s">
        <v>231</v>
      </c>
      <c r="V32" s="77" t="s">
        <v>230</v>
      </c>
      <c r="W32" s="77" t="s">
        <v>151</v>
      </c>
      <c r="X32" s="42"/>
    </row>
    <row r="33" spans="1:24" ht="40.950000000000003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0</v>
      </c>
      <c r="H33" s="100">
        <v>0</v>
      </c>
      <c r="I33" s="100">
        <v>0</v>
      </c>
      <c r="J33" s="100">
        <v>0</v>
      </c>
      <c r="K33" s="100">
        <v>0</v>
      </c>
      <c r="L33" s="71">
        <f t="shared" si="4"/>
        <v>0</v>
      </c>
      <c r="M33" s="65"/>
      <c r="N33" s="65"/>
      <c r="O33" s="65"/>
      <c r="P33" s="70"/>
      <c r="Q33" s="65"/>
      <c r="R33" s="73">
        <f t="shared" si="3"/>
        <v>0</v>
      </c>
      <c r="S33" s="74"/>
      <c r="T33" s="85"/>
      <c r="U33" s="71" t="s">
        <v>231</v>
      </c>
      <c r="V33" s="77" t="s">
        <v>230</v>
      </c>
      <c r="W33" s="77" t="s">
        <v>151</v>
      </c>
      <c r="X33" s="42"/>
    </row>
    <row r="34" spans="1:24" ht="40.95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00">
        <v>0</v>
      </c>
      <c r="I34" s="100">
        <v>0</v>
      </c>
      <c r="J34" s="100">
        <v>0</v>
      </c>
      <c r="K34" s="100">
        <v>0</v>
      </c>
      <c r="L34" s="71">
        <f t="shared" si="4"/>
        <v>0</v>
      </c>
      <c r="M34" s="70"/>
      <c r="N34" s="65"/>
      <c r="O34" s="65"/>
      <c r="P34" s="70"/>
      <c r="Q34" s="65"/>
      <c r="R34" s="73">
        <f t="shared" si="3"/>
        <v>0</v>
      </c>
      <c r="S34" s="74"/>
      <c r="T34" s="74"/>
      <c r="U34" s="65"/>
      <c r="V34" s="77" t="s">
        <v>230</v>
      </c>
      <c r="W34" s="77" t="s">
        <v>151</v>
      </c>
      <c r="X34" s="42"/>
    </row>
    <row r="35" spans="1:24" ht="40.950000000000003" customHeight="1" x14ac:dyDescent="0.3">
      <c r="A35" s="65"/>
      <c r="B35" s="66"/>
      <c r="C35" s="66"/>
      <c r="D35" s="99"/>
      <c r="E35" s="66"/>
      <c r="F35" s="68"/>
      <c r="G35" s="69"/>
      <c r="H35" s="100"/>
      <c r="I35" s="100"/>
      <c r="J35" s="100"/>
      <c r="K35" s="100"/>
      <c r="L35" s="71"/>
      <c r="M35" s="70"/>
      <c r="N35" s="65"/>
      <c r="O35" s="65"/>
      <c r="P35" s="70"/>
      <c r="Q35" s="65"/>
      <c r="R35" s="73"/>
      <c r="S35" s="74"/>
      <c r="T35" s="74"/>
      <c r="U35" s="75"/>
      <c r="V35" s="77" t="s">
        <v>230</v>
      </c>
      <c r="W35" s="77" t="s">
        <v>151</v>
      </c>
      <c r="X35" s="42"/>
    </row>
    <row r="36" spans="1:24" ht="40.950000000000003" customHeight="1" thickBot="1" x14ac:dyDescent="0.35">
      <c r="A36" s="65"/>
      <c r="B36" s="66"/>
      <c r="C36" s="66"/>
      <c r="D36" s="99"/>
      <c r="E36" s="66"/>
      <c r="F36" s="67"/>
      <c r="G36" s="69"/>
      <c r="H36" s="100"/>
      <c r="I36" s="100"/>
      <c r="J36" s="100"/>
      <c r="K36" s="100"/>
      <c r="L36" s="71"/>
      <c r="M36" s="65"/>
      <c r="N36" s="65"/>
      <c r="O36" s="65"/>
      <c r="P36" s="70"/>
      <c r="Q36" s="65"/>
      <c r="R36" s="73"/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Y3:AB4"/>
    <mergeCell ref="W1:W2"/>
    <mergeCell ref="G3:H3"/>
    <mergeCell ref="L1:L2"/>
    <mergeCell ref="M1:Q1"/>
    <mergeCell ref="R1:R2"/>
    <mergeCell ref="S1:S2"/>
    <mergeCell ref="U1:U2"/>
    <mergeCell ref="V1:V2"/>
    <mergeCell ref="J1:K1"/>
    <mergeCell ref="T1:T2"/>
    <mergeCell ref="L3:M3"/>
    <mergeCell ref="J3:K3"/>
    <mergeCell ref="A1:A2"/>
    <mergeCell ref="B1:B2"/>
    <mergeCell ref="G1:G2"/>
    <mergeCell ref="H1:I1"/>
    <mergeCell ref="C1:F1"/>
    <mergeCell ref="A37:F43"/>
    <mergeCell ref="G37:K43"/>
    <mergeCell ref="L37:P43"/>
    <mergeCell ref="Q37:T43"/>
    <mergeCell ref="U37:U43"/>
  </mergeCells>
  <conditionalFormatting sqref="A6:W36">
    <cfRule type="expression" dxfId="14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7D336280-D868-4D11-94C1-7E469759330C}"/>
    <dataValidation allowBlank="1" showErrorMessage="1" promptTitle="بعضی ماشین‌ها 2مدل حجم کار دارند" prompt="مثل تناژ و سرویسی" sqref="E3" xr:uid="{532402CF-A5D5-4F4C-9453-F656B104A069}"/>
    <dataValidation allowBlank="1" showInputMessage="1" showErrorMessage="1" promptTitle="بعضی ماشین‌ها 2مدل حجم کار دارند" prompt="مثلا تناژ و سرویسی" sqref="E4" xr:uid="{F6B82AF2-51F2-47C9-8A41-0AB6A3661DE1}"/>
    <dataValidation errorStyle="information" allowBlank="1" showInputMessage="1" promptTitle="واحد2" prompt="واحد حجم کار درج شود_x000a_مثال: سرویس_x000a_(بعضی ماشین‌ها 2مدل حجم کار دارند)_x000a_" sqref="F4" xr:uid="{7CF7D158-C774-45FD-B35E-405251F318D3}"/>
    <dataValidation allowBlank="1" showErrorMessage="1" promptTitle="واحد حجم (میزان) کار مورد انتظار" prompt="مثال: تن" sqref="F3" xr:uid="{12221EC2-EB83-4B32-AFA8-016BAEB2F5EA}"/>
    <dataValidation allowBlank="1" showInputMessage="1" showErrorMessage="1" promptTitle="واحد حجم (میزان) کار مورد انتظار" prompt="مثال: تن" sqref="D3" xr:uid="{CA9D6DA0-256C-40A9-8E7A-3E50CB063AB1}"/>
    <dataValidation errorStyle="information" allowBlank="1" showInputMessage="1" promptTitle="واحد" prompt="واحد حجم کار درج شود_x000a_مثال: متر مکعب" sqref="D4" xr:uid="{C491C259-8C15-4C4D-85AB-F00399FA2BA4}"/>
  </dataValidations>
  <hyperlinks>
    <hyperlink ref="A1:A2" location="'کارکرد کلی'!A1" display="تاریخ" xr:uid="{A199D72A-0280-4CC1-98F1-BE43C4E95BC3}"/>
    <hyperlink ref="Y3:AB4" location="'اطلاعات ماشین ها'!A1" display="شناسنامه و اطلاعات ماشین" xr:uid="{0A68BEFF-7453-4B98-8B77-C0EF03B8B9A2}"/>
  </hyperlinks>
  <pageMargins left="0.7" right="0.7" top="0.75" bottom="0.75" header="0.3" footer="0.3"/>
  <pageSetup scale="2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F855-0B6E-4403-95D4-B90611FC18DC}">
  <sheetPr>
    <tabColor rgb="FFFFFF00"/>
    <pageSetUpPr fitToPage="1"/>
  </sheetPr>
  <dimension ref="A1:AP43"/>
  <sheetViews>
    <sheetView rightToLeft="1" view="pageBreakPreview" zoomScale="60" zoomScaleNormal="73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E23" sqref="E2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51.3320312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4.6640625" style="38" customWidth="1"/>
    <col min="27" max="27" width="17.332031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10000000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211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5.7708333333333339</v>
      </c>
      <c r="H4" s="56"/>
      <c r="I4" s="56"/>
      <c r="J4" s="56"/>
      <c r="K4" s="56"/>
      <c r="L4" s="53">
        <f t="shared" ref="L4:Q4" si="0">SUM(L6:L35)</f>
        <v>19</v>
      </c>
      <c r="M4" s="112">
        <f t="shared" si="0"/>
        <v>2.3125</v>
      </c>
      <c r="N4" s="112">
        <f t="shared" si="0"/>
        <v>1.5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97">
        <f>SUM(R6:R36)</f>
        <v>9.5833333333333339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80.25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6" si="1">((K6-J6)+(I6-H6))</f>
        <v>0.35416666666666669</v>
      </c>
      <c r="H6" s="100">
        <v>0.29166666666666669</v>
      </c>
      <c r="I6" s="100">
        <v>0.5</v>
      </c>
      <c r="J6" s="100">
        <v>0.54166666666666663</v>
      </c>
      <c r="K6" s="100">
        <v>0.6875</v>
      </c>
      <c r="L6" s="108">
        <v>1</v>
      </c>
      <c r="M6" s="73">
        <v>2.0833333333333332E-2</v>
      </c>
      <c r="N6" s="106"/>
      <c r="O6" s="106"/>
      <c r="P6" s="70"/>
      <c r="Q6" s="70"/>
      <c r="R6" s="73">
        <f t="shared" ref="R6:R35" si="2">IF(AND(SUM(G6+M6+N6+O6+Q6+S6)=0,P6&lt;&gt;0),0,SUM(G6+M6+N6+O6+Q6+S6)-IF(AND(SUM(M6:O6,Q6,S6)=P6,G6=0),P6,0))</f>
        <v>0.375</v>
      </c>
      <c r="S6" s="74"/>
      <c r="T6" s="74"/>
      <c r="U6" s="71" t="s">
        <v>253</v>
      </c>
      <c r="V6" s="77" t="s">
        <v>254</v>
      </c>
      <c r="W6" s="77" t="s">
        <v>151</v>
      </c>
      <c r="X6" s="42"/>
      <c r="Y6" s="78" t="s">
        <v>131</v>
      </c>
      <c r="Z6" s="79" t="str">
        <f t="array" aca="1" ref="Z6" ca="1">MID(CELL("filename", Z6), FIND("]", CELL("filename", Z6)) + 1, 31)</f>
        <v>لودر</v>
      </c>
      <c r="AA6" s="78" t="s">
        <v>132</v>
      </c>
      <c r="AB6" s="80" t="s">
        <v>255</v>
      </c>
    </row>
    <row r="7" spans="1:42" ht="74.25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0.37500000000000006</v>
      </c>
      <c r="H7" s="100">
        <v>0.29166666666666669</v>
      </c>
      <c r="I7" s="100">
        <v>0.5</v>
      </c>
      <c r="J7" s="100">
        <v>0.54166666666666663</v>
      </c>
      <c r="K7" s="100">
        <v>0.70833333333333337</v>
      </c>
      <c r="L7" s="108">
        <f t="shared" ref="L7:L36" si="3">IF(G7&gt;0,1,IF(G7=0,0," "))</f>
        <v>1</v>
      </c>
      <c r="M7" s="107"/>
      <c r="N7" s="106"/>
      <c r="O7" s="106"/>
      <c r="P7" s="70"/>
      <c r="Q7" s="70"/>
      <c r="R7" s="73">
        <f t="shared" si="2"/>
        <v>0.37500000000000006</v>
      </c>
      <c r="S7" s="74"/>
      <c r="T7" s="74"/>
      <c r="U7" s="102" t="s">
        <v>256</v>
      </c>
      <c r="V7" s="77" t="s">
        <v>254</v>
      </c>
      <c r="W7" s="77" t="s">
        <v>151</v>
      </c>
      <c r="X7" s="42"/>
      <c r="Y7" s="81" t="s">
        <v>136</v>
      </c>
      <c r="Z7" s="113"/>
      <c r="AA7" s="78" t="s">
        <v>138</v>
      </c>
      <c r="AB7" s="82" t="s">
        <v>257</v>
      </c>
    </row>
    <row r="8" spans="1:42" ht="73.5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0.16666666666666663</v>
      </c>
      <c r="H8" s="100">
        <v>0.33333333333333331</v>
      </c>
      <c r="I8" s="100">
        <v>0.41666666666666669</v>
      </c>
      <c r="J8" s="100">
        <v>0.58333333333333337</v>
      </c>
      <c r="K8" s="100">
        <v>0.66666666666666663</v>
      </c>
      <c r="L8" s="106">
        <v>1</v>
      </c>
      <c r="M8" s="111">
        <v>0.20833333333333334</v>
      </c>
      <c r="N8" s="106"/>
      <c r="O8" s="106"/>
      <c r="P8" s="70"/>
      <c r="Q8" s="70"/>
      <c r="R8" s="73">
        <f t="shared" si="2"/>
        <v>0.375</v>
      </c>
      <c r="S8" s="74"/>
      <c r="T8" s="74"/>
      <c r="U8" s="109" t="s">
        <v>258</v>
      </c>
      <c r="V8" s="77" t="s">
        <v>254</v>
      </c>
      <c r="W8" s="77" t="s">
        <v>151</v>
      </c>
      <c r="X8" s="42"/>
      <c r="Y8" s="81" t="s">
        <v>144</v>
      </c>
      <c r="Z8" s="113"/>
      <c r="AA8" s="81" t="s">
        <v>146</v>
      </c>
      <c r="AB8" s="83" t="s">
        <v>147</v>
      </c>
    </row>
    <row r="9" spans="1:42" ht="73.5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0.37500000000000006</v>
      </c>
      <c r="H9" s="100">
        <v>0.29166666666666669</v>
      </c>
      <c r="I9" s="100">
        <v>0.5</v>
      </c>
      <c r="J9" s="100">
        <v>0.54166666666666663</v>
      </c>
      <c r="K9" s="100">
        <v>0.70833333333333337</v>
      </c>
      <c r="L9" s="108">
        <f t="shared" si="3"/>
        <v>1</v>
      </c>
      <c r="M9" s="107"/>
      <c r="N9" s="106"/>
      <c r="O9" s="106"/>
      <c r="P9" s="70"/>
      <c r="Q9" s="70"/>
      <c r="R9" s="73">
        <f t="shared" si="2"/>
        <v>0.37500000000000006</v>
      </c>
      <c r="S9" s="74"/>
      <c r="T9" s="74"/>
      <c r="U9" s="71" t="s">
        <v>259</v>
      </c>
      <c r="V9" s="77" t="s">
        <v>254</v>
      </c>
      <c r="W9" s="77" t="s">
        <v>151</v>
      </c>
      <c r="X9" s="42"/>
      <c r="Y9" s="81" t="s">
        <v>152</v>
      </c>
      <c r="Z9" s="83"/>
      <c r="AA9" s="81"/>
      <c r="AB9" s="84"/>
    </row>
    <row r="10" spans="1:42" ht="40.950000000000003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0.24999999999999994</v>
      </c>
      <c r="H10" s="100">
        <v>0.33333333333333331</v>
      </c>
      <c r="I10" s="100">
        <v>0.5</v>
      </c>
      <c r="J10" s="100">
        <v>0.58333333333333337</v>
      </c>
      <c r="K10" s="100">
        <v>0.66666666666666663</v>
      </c>
      <c r="L10" s="106">
        <v>1</v>
      </c>
      <c r="M10" s="111">
        <v>0.125</v>
      </c>
      <c r="N10" s="107"/>
      <c r="O10" s="106"/>
      <c r="P10" s="65"/>
      <c r="Q10" s="65"/>
      <c r="R10" s="73">
        <f t="shared" si="2"/>
        <v>0.37499999999999994</v>
      </c>
      <c r="S10" s="74"/>
      <c r="T10" s="85"/>
      <c r="U10" s="71" t="s">
        <v>260</v>
      </c>
      <c r="V10" s="77" t="s">
        <v>254</v>
      </c>
      <c r="W10" s="77" t="s">
        <v>151</v>
      </c>
      <c r="X10" s="42"/>
      <c r="Y10" s="81" t="s">
        <v>157</v>
      </c>
      <c r="Z10" s="83"/>
      <c r="AA10" s="81"/>
      <c r="AB10" s="84"/>
    </row>
    <row r="11" spans="1:42" ht="40.950000000000003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0.20833333333333331</v>
      </c>
      <c r="H11" s="100">
        <v>0.33333333333333331</v>
      </c>
      <c r="I11" s="100">
        <v>0.5</v>
      </c>
      <c r="J11" s="100">
        <v>0.58333333333333337</v>
      </c>
      <c r="K11" s="100">
        <v>0.625</v>
      </c>
      <c r="L11" s="108">
        <f t="shared" si="3"/>
        <v>1</v>
      </c>
      <c r="M11" s="111">
        <v>0.16666666666666666</v>
      </c>
      <c r="N11" s="106"/>
      <c r="O11" s="106"/>
      <c r="P11" s="65"/>
      <c r="Q11" s="65"/>
      <c r="R11" s="73">
        <f t="shared" si="2"/>
        <v>0.375</v>
      </c>
      <c r="S11" s="74"/>
      <c r="T11" s="74"/>
      <c r="U11" s="71" t="s">
        <v>261</v>
      </c>
      <c r="V11" s="77" t="s">
        <v>254</v>
      </c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40.950000000000003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0.37500000000000006</v>
      </c>
      <c r="H12" s="100">
        <v>0.29166666666666669</v>
      </c>
      <c r="I12" s="100">
        <v>0.5</v>
      </c>
      <c r="J12" s="100">
        <v>0.54166666666666663</v>
      </c>
      <c r="K12" s="100">
        <v>0.70833333333333337</v>
      </c>
      <c r="L12" s="108">
        <f t="shared" si="3"/>
        <v>1</v>
      </c>
      <c r="M12" s="107"/>
      <c r="N12" s="106"/>
      <c r="O12" s="106"/>
      <c r="P12" s="65"/>
      <c r="Q12" s="65"/>
      <c r="R12" s="73">
        <f t="shared" si="2"/>
        <v>0.37500000000000006</v>
      </c>
      <c r="S12" s="74"/>
      <c r="T12" s="85"/>
      <c r="U12" s="71" t="s">
        <v>263</v>
      </c>
      <c r="V12" s="77" t="s">
        <v>254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950000000000003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0.20833333333333343</v>
      </c>
      <c r="H13" s="100">
        <v>0.33333333333333331</v>
      </c>
      <c r="I13" s="100">
        <v>0.5</v>
      </c>
      <c r="J13" s="100">
        <v>0.54166666666666663</v>
      </c>
      <c r="K13" s="100">
        <v>0.58333333333333337</v>
      </c>
      <c r="L13" s="108">
        <f t="shared" si="3"/>
        <v>1</v>
      </c>
      <c r="M13" s="107"/>
      <c r="N13" s="106"/>
      <c r="O13" s="106"/>
      <c r="P13" s="65"/>
      <c r="Q13" s="65"/>
      <c r="R13" s="73">
        <f t="shared" si="2"/>
        <v>0.20833333333333343</v>
      </c>
      <c r="S13" s="74"/>
      <c r="T13" s="74"/>
      <c r="U13" s="71" t="s">
        <v>264</v>
      </c>
      <c r="V13" s="77" t="s">
        <v>254</v>
      </c>
      <c r="W13" s="77" t="s">
        <v>151</v>
      </c>
      <c r="X13" s="42"/>
      <c r="Y13" s="81" t="s">
        <v>170</v>
      </c>
      <c r="Z13" s="83"/>
    </row>
    <row r="14" spans="1:42" ht="73.5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0.25000000000000006</v>
      </c>
      <c r="H14" s="100">
        <v>0.33333333333333331</v>
      </c>
      <c r="I14" s="100">
        <v>0.5</v>
      </c>
      <c r="J14" s="100">
        <v>0.54166666666666663</v>
      </c>
      <c r="K14" s="100">
        <v>0.625</v>
      </c>
      <c r="L14" s="108">
        <f t="shared" si="3"/>
        <v>1</v>
      </c>
      <c r="M14" s="111">
        <v>0.125</v>
      </c>
      <c r="N14" s="106"/>
      <c r="O14" s="106"/>
      <c r="P14" s="65"/>
      <c r="Q14" s="65"/>
      <c r="R14" s="73">
        <f t="shared" si="2"/>
        <v>0.37500000000000006</v>
      </c>
      <c r="S14" s="74"/>
      <c r="T14" s="74"/>
      <c r="U14" s="71" t="s">
        <v>265</v>
      </c>
      <c r="V14" s="77" t="s">
        <v>254</v>
      </c>
      <c r="W14" s="77" t="s">
        <v>151</v>
      </c>
      <c r="X14" s="42"/>
      <c r="Y14" s="87" t="s">
        <v>173</v>
      </c>
      <c r="Z14" s="83"/>
    </row>
    <row r="15" spans="1:42" ht="40.950000000000003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</v>
      </c>
      <c r="H15" s="100">
        <v>0</v>
      </c>
      <c r="I15" s="100">
        <v>0</v>
      </c>
      <c r="J15" s="100">
        <v>0</v>
      </c>
      <c r="K15" s="100">
        <v>0</v>
      </c>
      <c r="L15" s="106">
        <f t="shared" si="3"/>
        <v>0</v>
      </c>
      <c r="M15" s="100">
        <v>0.375</v>
      </c>
      <c r="N15" s="106"/>
      <c r="O15" s="106"/>
      <c r="P15" s="65"/>
      <c r="Q15" s="65"/>
      <c r="R15" s="73">
        <f t="shared" si="2"/>
        <v>0.375</v>
      </c>
      <c r="S15" s="74"/>
      <c r="T15" s="74"/>
      <c r="U15" s="71" t="s">
        <v>231</v>
      </c>
      <c r="V15" s="77" t="s">
        <v>254</v>
      </c>
      <c r="W15" s="77" t="s">
        <v>151</v>
      </c>
      <c r="X15" s="42"/>
      <c r="Y15" s="87" t="s">
        <v>176</v>
      </c>
      <c r="Z15" s="83"/>
    </row>
    <row r="16" spans="1:42" ht="40.950000000000003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0.16666666666666674</v>
      </c>
      <c r="H16" s="100">
        <v>0.33333333333333331</v>
      </c>
      <c r="I16" s="100">
        <v>0.45833333333333331</v>
      </c>
      <c r="J16" s="100">
        <v>0.54166666666666663</v>
      </c>
      <c r="K16" s="100">
        <v>0.58333333333333337</v>
      </c>
      <c r="L16" s="108">
        <f t="shared" si="3"/>
        <v>1</v>
      </c>
      <c r="M16" s="100">
        <v>0.20833333333333334</v>
      </c>
      <c r="N16" s="106"/>
      <c r="O16" s="106"/>
      <c r="P16" s="65"/>
      <c r="Q16" s="65"/>
      <c r="R16" s="73">
        <f t="shared" si="2"/>
        <v>0.37500000000000011</v>
      </c>
      <c r="S16" s="74"/>
      <c r="T16" s="74"/>
      <c r="U16" s="71" t="s">
        <v>266</v>
      </c>
      <c r="V16" s="77" t="s">
        <v>254</v>
      </c>
      <c r="W16" s="77" t="s">
        <v>151</v>
      </c>
      <c r="X16" s="42"/>
    </row>
    <row r="17" spans="1:24" ht="40.950000000000003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00">
        <v>0</v>
      </c>
      <c r="I17" s="100">
        <v>0</v>
      </c>
      <c r="J17" s="100">
        <v>0</v>
      </c>
      <c r="K17" s="100">
        <v>0</v>
      </c>
      <c r="L17" s="108">
        <f t="shared" si="3"/>
        <v>0</v>
      </c>
      <c r="M17" s="100"/>
      <c r="N17" s="110">
        <v>0.375</v>
      </c>
      <c r="O17" s="106"/>
      <c r="P17" s="65"/>
      <c r="Q17" s="65"/>
      <c r="R17" s="73">
        <f t="shared" si="2"/>
        <v>0.375</v>
      </c>
      <c r="S17" s="74"/>
      <c r="T17" s="85"/>
      <c r="U17" s="109" t="s">
        <v>239</v>
      </c>
      <c r="V17" s="77" t="s">
        <v>254</v>
      </c>
      <c r="W17" s="77" t="s">
        <v>151</v>
      </c>
      <c r="X17" s="42"/>
    </row>
    <row r="18" spans="1:24" ht="40.950000000000003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00">
        <v>0</v>
      </c>
      <c r="I18" s="100">
        <v>0</v>
      </c>
      <c r="J18" s="100">
        <v>0</v>
      </c>
      <c r="K18" s="100">
        <v>0</v>
      </c>
      <c r="L18" s="108">
        <f t="shared" si="3"/>
        <v>0</v>
      </c>
      <c r="M18" s="107"/>
      <c r="N18" s="110">
        <v>0.375</v>
      </c>
      <c r="O18" s="106"/>
      <c r="P18" s="65"/>
      <c r="Q18" s="65"/>
      <c r="R18" s="73">
        <f t="shared" si="2"/>
        <v>0.375</v>
      </c>
      <c r="S18" s="74"/>
      <c r="T18" s="74"/>
      <c r="U18" s="109" t="s">
        <v>239</v>
      </c>
      <c r="V18" s="77" t="s">
        <v>254</v>
      </c>
      <c r="W18" s="77" t="s">
        <v>151</v>
      </c>
      <c r="X18" s="42"/>
    </row>
    <row r="19" spans="1:24" ht="40.950000000000003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0.29166666666666674</v>
      </c>
      <c r="H19" s="100">
        <v>0.33333333333333331</v>
      </c>
      <c r="I19" s="100">
        <v>0.45833333333333331</v>
      </c>
      <c r="J19" s="100">
        <v>0.54166666666666663</v>
      </c>
      <c r="K19" s="100">
        <v>0.70833333333333337</v>
      </c>
      <c r="L19" s="108">
        <f t="shared" si="3"/>
        <v>1</v>
      </c>
      <c r="M19" s="100">
        <v>8.3333333333333329E-2</v>
      </c>
      <c r="N19" s="106"/>
      <c r="O19" s="106"/>
      <c r="P19" s="70"/>
      <c r="Q19" s="65"/>
      <c r="R19" s="73">
        <f t="shared" si="2"/>
        <v>0.37500000000000006</v>
      </c>
      <c r="S19" s="74"/>
      <c r="T19" s="74"/>
      <c r="U19" s="71" t="s">
        <v>267</v>
      </c>
      <c r="V19" s="77" t="s">
        <v>254</v>
      </c>
      <c r="W19" s="77" t="s">
        <v>151</v>
      </c>
      <c r="X19" s="42"/>
    </row>
    <row r="20" spans="1:24" s="128" customFormat="1" ht="40.950000000000003" customHeight="1" x14ac:dyDescent="0.3">
      <c r="A20" s="114" t="s">
        <v>184</v>
      </c>
      <c r="B20" s="115" t="s">
        <v>127</v>
      </c>
      <c r="C20" s="116"/>
      <c r="D20" s="117"/>
      <c r="E20" s="115"/>
      <c r="F20" s="118"/>
      <c r="G20" s="119">
        <f t="shared" si="1"/>
        <v>0</v>
      </c>
      <c r="H20" s="120">
        <v>0</v>
      </c>
      <c r="I20" s="120">
        <v>0</v>
      </c>
      <c r="J20" s="120">
        <v>0</v>
      </c>
      <c r="K20" s="120">
        <v>0</v>
      </c>
      <c r="L20" s="121">
        <f t="shared" si="3"/>
        <v>0</v>
      </c>
      <c r="M20" s="122"/>
      <c r="N20" s="123"/>
      <c r="O20" s="123"/>
      <c r="P20" s="114"/>
      <c r="Q20" s="114"/>
      <c r="R20" s="124">
        <f t="shared" si="2"/>
        <v>0</v>
      </c>
      <c r="S20" s="85"/>
      <c r="T20" s="85"/>
      <c r="U20" s="125" t="s">
        <v>127</v>
      </c>
      <c r="V20" s="126" t="s">
        <v>254</v>
      </c>
      <c r="W20" s="126" t="s">
        <v>151</v>
      </c>
      <c r="X20" s="127"/>
    </row>
    <row r="21" spans="1:24" s="128" customFormat="1" ht="40.950000000000003" customHeight="1" x14ac:dyDescent="0.3">
      <c r="A21" s="114" t="s">
        <v>185</v>
      </c>
      <c r="B21" s="115" t="s">
        <v>135</v>
      </c>
      <c r="C21" s="116"/>
      <c r="D21" s="117"/>
      <c r="E21" s="115"/>
      <c r="F21" s="118"/>
      <c r="G21" s="119">
        <f t="shared" si="1"/>
        <v>0.33333333333333343</v>
      </c>
      <c r="H21" s="120">
        <v>0.33333333333333331</v>
      </c>
      <c r="I21" s="120">
        <v>0.5</v>
      </c>
      <c r="J21" s="120">
        <v>0.54166666666666663</v>
      </c>
      <c r="K21" s="120">
        <v>0.70833333333333337</v>
      </c>
      <c r="L21" s="121">
        <f t="shared" si="3"/>
        <v>1</v>
      </c>
      <c r="M21" s="129">
        <v>4.1666666666666664E-2</v>
      </c>
      <c r="N21" s="123"/>
      <c r="O21" s="123"/>
      <c r="P21" s="114"/>
      <c r="Q21" s="114"/>
      <c r="R21" s="124">
        <f t="shared" si="2"/>
        <v>0.37500000000000011</v>
      </c>
      <c r="S21" s="85"/>
      <c r="T21" s="85"/>
      <c r="U21" s="71" t="s">
        <v>268</v>
      </c>
      <c r="V21" s="126" t="s">
        <v>254</v>
      </c>
      <c r="W21" s="126" t="s">
        <v>151</v>
      </c>
      <c r="X21" s="127"/>
    </row>
    <row r="22" spans="1:24" ht="40.950000000000003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0.37500000000000006</v>
      </c>
      <c r="H22" s="100">
        <v>0.29166666666666669</v>
      </c>
      <c r="I22" s="100">
        <v>0.5</v>
      </c>
      <c r="J22" s="100">
        <v>0.54166666666666663</v>
      </c>
      <c r="K22" s="100">
        <v>0.70833333333333337</v>
      </c>
      <c r="L22" s="106">
        <f t="shared" si="3"/>
        <v>1</v>
      </c>
      <c r="M22" s="106"/>
      <c r="N22" s="106"/>
      <c r="O22" s="106"/>
      <c r="P22" s="65"/>
      <c r="Q22" s="65"/>
      <c r="R22" s="73">
        <f t="shared" si="2"/>
        <v>0.37500000000000006</v>
      </c>
      <c r="S22" s="74"/>
      <c r="T22" s="74"/>
      <c r="U22" s="71" t="s">
        <v>269</v>
      </c>
      <c r="V22" s="77" t="s">
        <v>254</v>
      </c>
      <c r="W22" s="77" t="s">
        <v>151</v>
      </c>
      <c r="X22" s="42"/>
    </row>
    <row r="23" spans="1:24" ht="40.950000000000003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0.29166666666666669</v>
      </c>
      <c r="H23" s="100">
        <v>0.33333333333333331</v>
      </c>
      <c r="I23" s="100">
        <v>0.5</v>
      </c>
      <c r="J23" s="100">
        <v>0.54166666666666663</v>
      </c>
      <c r="K23" s="100">
        <v>0.66666666666666663</v>
      </c>
      <c r="L23" s="108">
        <f t="shared" si="3"/>
        <v>1</v>
      </c>
      <c r="M23" s="73">
        <v>8.3333333333333329E-2</v>
      </c>
      <c r="N23" s="106"/>
      <c r="O23" s="106"/>
      <c r="P23" s="65"/>
      <c r="Q23" s="65"/>
      <c r="R23" s="73">
        <f t="shared" si="2"/>
        <v>0.375</v>
      </c>
      <c r="S23" s="74"/>
      <c r="T23" s="74"/>
      <c r="U23" s="71" t="s">
        <v>270</v>
      </c>
      <c r="V23" s="77" t="s">
        <v>254</v>
      </c>
      <c r="W23" s="77" t="s">
        <v>151</v>
      </c>
      <c r="X23" s="42"/>
    </row>
    <row r="24" spans="1:24" ht="40.950000000000003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100">
        <v>0</v>
      </c>
      <c r="I24" s="100">
        <v>0</v>
      </c>
      <c r="J24" s="100">
        <v>0</v>
      </c>
      <c r="K24" s="100">
        <v>0</v>
      </c>
      <c r="L24" s="106">
        <f t="shared" si="3"/>
        <v>0</v>
      </c>
      <c r="M24" s="106"/>
      <c r="N24" s="110">
        <v>0.375</v>
      </c>
      <c r="O24" s="106"/>
      <c r="P24" s="65"/>
      <c r="Q24" s="65"/>
      <c r="R24" s="73">
        <f t="shared" si="2"/>
        <v>0.375</v>
      </c>
      <c r="S24" s="74"/>
      <c r="T24" s="85"/>
      <c r="U24" s="109" t="s">
        <v>232</v>
      </c>
      <c r="V24" s="77" t="s">
        <v>254</v>
      </c>
      <c r="W24" s="77" t="s">
        <v>151</v>
      </c>
      <c r="X24" s="42"/>
    </row>
    <row r="25" spans="1:24" ht="40.950000000000003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100">
        <v>0</v>
      </c>
      <c r="I25" s="100">
        <v>0</v>
      </c>
      <c r="J25" s="100">
        <v>0</v>
      </c>
      <c r="K25" s="100">
        <v>0</v>
      </c>
      <c r="L25" s="108">
        <f t="shared" si="3"/>
        <v>0</v>
      </c>
      <c r="M25" s="110">
        <v>0.375</v>
      </c>
      <c r="N25" s="106"/>
      <c r="O25" s="106"/>
      <c r="P25" s="65"/>
      <c r="Q25" s="65"/>
      <c r="R25" s="73">
        <f t="shared" si="2"/>
        <v>0.375</v>
      </c>
      <c r="S25" s="74"/>
      <c r="T25" s="74"/>
      <c r="U25" s="71" t="s">
        <v>231</v>
      </c>
      <c r="V25" s="77" t="s">
        <v>254</v>
      </c>
      <c r="W25" s="77" t="s">
        <v>151</v>
      </c>
      <c r="X25" s="42"/>
    </row>
    <row r="26" spans="1:24" ht="76.5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0.37500000000000006</v>
      </c>
      <c r="H26" s="100">
        <v>0.29166666666666669</v>
      </c>
      <c r="I26" s="100">
        <v>0.5</v>
      </c>
      <c r="J26" s="100">
        <v>0.54166666666666663</v>
      </c>
      <c r="K26" s="100">
        <v>0.70833333333333337</v>
      </c>
      <c r="L26" s="108">
        <f t="shared" si="3"/>
        <v>1</v>
      </c>
      <c r="M26" s="107"/>
      <c r="N26" s="106"/>
      <c r="O26" s="106"/>
      <c r="P26" s="65"/>
      <c r="Q26" s="65"/>
      <c r="R26" s="73">
        <f t="shared" si="2"/>
        <v>0.37500000000000006</v>
      </c>
      <c r="S26" s="74"/>
      <c r="T26" s="85"/>
      <c r="U26" s="109" t="s">
        <v>271</v>
      </c>
      <c r="V26" s="77" t="s">
        <v>254</v>
      </c>
      <c r="W26" s="77" t="s">
        <v>151</v>
      </c>
      <c r="X26" s="42"/>
    </row>
    <row r="27" spans="1:24" ht="40.95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00">
        <v>0</v>
      </c>
      <c r="I27" s="100">
        <v>0</v>
      </c>
      <c r="J27" s="100">
        <v>0</v>
      </c>
      <c r="K27" s="100">
        <v>0</v>
      </c>
      <c r="L27" s="71">
        <f t="shared" si="3"/>
        <v>0</v>
      </c>
      <c r="M27" s="70"/>
      <c r="N27" s="65"/>
      <c r="O27" s="65"/>
      <c r="P27" s="65"/>
      <c r="Q27" s="65"/>
      <c r="R27" s="73">
        <f t="shared" si="2"/>
        <v>0</v>
      </c>
      <c r="S27" s="74"/>
      <c r="T27" s="74"/>
      <c r="U27" s="75"/>
      <c r="V27" s="77" t="s">
        <v>254</v>
      </c>
      <c r="W27" s="77" t="s">
        <v>151</v>
      </c>
      <c r="X27" s="42"/>
    </row>
    <row r="28" spans="1:24" ht="40.95000000000000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</v>
      </c>
      <c r="H28" s="100">
        <v>0</v>
      </c>
      <c r="I28" s="100">
        <v>0</v>
      </c>
      <c r="J28" s="100">
        <v>0</v>
      </c>
      <c r="K28" s="100">
        <v>0</v>
      </c>
      <c r="L28" s="71">
        <f t="shared" si="3"/>
        <v>0</v>
      </c>
      <c r="M28" s="70">
        <v>0.375</v>
      </c>
      <c r="N28" s="65"/>
      <c r="O28" s="65"/>
      <c r="P28" s="65"/>
      <c r="Q28" s="65"/>
      <c r="R28" s="73">
        <f t="shared" si="2"/>
        <v>0.375</v>
      </c>
      <c r="S28" s="74"/>
      <c r="T28" s="74"/>
      <c r="U28" s="75" t="s">
        <v>231</v>
      </c>
      <c r="V28" s="77" t="s">
        <v>254</v>
      </c>
      <c r="W28" s="77" t="s">
        <v>151</v>
      </c>
      <c r="X28" s="42"/>
    </row>
    <row r="29" spans="1:24" ht="77.25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ref="G29" si="4">((K29-J29)+(I29-H29))</f>
        <v>0.37500000000000006</v>
      </c>
      <c r="H29" s="100">
        <v>0.29166666666666669</v>
      </c>
      <c r="I29" s="100">
        <v>0.5</v>
      </c>
      <c r="J29" s="100">
        <v>0.54166666666666663</v>
      </c>
      <c r="K29" s="100">
        <v>0.70833333333333337</v>
      </c>
      <c r="L29" s="108">
        <f t="shared" ref="L29" si="5">IF(G29&gt;0,1,IF(G29=0,0," "))</f>
        <v>1</v>
      </c>
      <c r="M29" s="107"/>
      <c r="N29" s="106"/>
      <c r="O29" s="106"/>
      <c r="P29" s="65"/>
      <c r="Q29" s="65"/>
      <c r="R29" s="73">
        <f t="shared" ref="R29" si="6">IF(AND(SUM(G29+M29+N29+O29+Q29+S29)=0,P29&lt;&gt;0),0,SUM(G29+M29+N29+O29+Q29+S29)-IF(AND(SUM(M29:O29,Q29,S29)=P29,G29=0),P29,0))</f>
        <v>0.37500000000000006</v>
      </c>
      <c r="S29" s="74"/>
      <c r="T29" s="74"/>
      <c r="U29" s="75" t="s">
        <v>272</v>
      </c>
      <c r="V29" s="77" t="s">
        <v>254</v>
      </c>
      <c r="W29" s="77" t="s">
        <v>151</v>
      </c>
      <c r="X29" s="42"/>
    </row>
    <row r="30" spans="1:24" ht="40.950000000000003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0.24999999999999994</v>
      </c>
      <c r="H30" s="100">
        <v>0.33333333333333331</v>
      </c>
      <c r="I30" s="100">
        <v>0.5</v>
      </c>
      <c r="J30" s="100">
        <v>0.58333333333333337</v>
      </c>
      <c r="K30" s="100">
        <v>0.66666666666666663</v>
      </c>
      <c r="L30" s="71">
        <f t="shared" si="3"/>
        <v>1</v>
      </c>
      <c r="M30" s="70">
        <v>0.125</v>
      </c>
      <c r="N30" s="65"/>
      <c r="O30" s="65"/>
      <c r="P30" s="65"/>
      <c r="Q30" s="65"/>
      <c r="R30" s="73">
        <f t="shared" si="2"/>
        <v>0.37499999999999994</v>
      </c>
      <c r="S30" s="74"/>
      <c r="T30" s="74"/>
      <c r="U30" s="75" t="s">
        <v>273</v>
      </c>
      <c r="V30" s="77" t="s">
        <v>254</v>
      </c>
      <c r="W30" s="77" t="s">
        <v>151</v>
      </c>
      <c r="X30" s="42"/>
    </row>
    <row r="31" spans="1:24" ht="40.95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00">
        <v>0</v>
      </c>
      <c r="I31" s="100">
        <v>0</v>
      </c>
      <c r="J31" s="100">
        <v>0</v>
      </c>
      <c r="K31" s="100">
        <v>0</v>
      </c>
      <c r="L31" s="71">
        <f t="shared" si="3"/>
        <v>0</v>
      </c>
      <c r="M31" s="70"/>
      <c r="N31" s="70">
        <v>0.375</v>
      </c>
      <c r="O31" s="65"/>
      <c r="P31" s="65"/>
      <c r="Q31" s="65"/>
      <c r="R31" s="73">
        <f t="shared" si="2"/>
        <v>0.375</v>
      </c>
      <c r="S31" s="74"/>
      <c r="T31" s="85"/>
      <c r="U31" s="75" t="s">
        <v>232</v>
      </c>
      <c r="V31" s="77" t="s">
        <v>254</v>
      </c>
      <c r="W31" s="77" t="s">
        <v>151</v>
      </c>
      <c r="X31" s="42"/>
    </row>
    <row r="32" spans="1:24" ht="40.950000000000003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0.37500000000000006</v>
      </c>
      <c r="H32" s="100">
        <v>0.29166666666666669</v>
      </c>
      <c r="I32" s="100">
        <v>0.5</v>
      </c>
      <c r="J32" s="100">
        <v>0.54166666666666663</v>
      </c>
      <c r="K32" s="100">
        <v>0.70833333333333337</v>
      </c>
      <c r="L32" s="71">
        <f t="shared" si="3"/>
        <v>1</v>
      </c>
      <c r="M32" s="65"/>
      <c r="N32" s="65"/>
      <c r="O32" s="65"/>
      <c r="P32" s="65"/>
      <c r="Q32" s="65"/>
      <c r="R32" s="73">
        <f t="shared" si="2"/>
        <v>0.37500000000000006</v>
      </c>
      <c r="S32" s="74"/>
      <c r="T32" s="74"/>
      <c r="U32" s="65" t="s">
        <v>274</v>
      </c>
      <c r="V32" s="77" t="s">
        <v>254</v>
      </c>
      <c r="W32" s="77" t="s">
        <v>151</v>
      </c>
      <c r="X32" s="42"/>
    </row>
    <row r="33" spans="1:24" ht="40.950000000000003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0.37500000000000006</v>
      </c>
      <c r="H33" s="100">
        <v>0.29166666666666669</v>
      </c>
      <c r="I33" s="100">
        <v>0.5</v>
      </c>
      <c r="J33" s="100">
        <v>0.54166666666666663</v>
      </c>
      <c r="K33" s="100">
        <v>0.70833333333333337</v>
      </c>
      <c r="L33" s="71">
        <f t="shared" si="3"/>
        <v>1</v>
      </c>
      <c r="M33" s="65"/>
      <c r="N33" s="65"/>
      <c r="O33" s="65"/>
      <c r="P33" s="65"/>
      <c r="Q33" s="65"/>
      <c r="R33" s="73">
        <f t="shared" si="2"/>
        <v>0.37500000000000006</v>
      </c>
      <c r="S33" s="74"/>
      <c r="T33" s="85"/>
      <c r="U33" s="75" t="s">
        <v>274</v>
      </c>
      <c r="V33" s="77" t="s">
        <v>254</v>
      </c>
      <c r="W33" s="77" t="s">
        <v>151</v>
      </c>
      <c r="X33" s="42"/>
    </row>
    <row r="34" spans="1:24" ht="40.95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00">
        <v>0</v>
      </c>
      <c r="I34" s="100">
        <v>0</v>
      </c>
      <c r="J34" s="100">
        <v>0</v>
      </c>
      <c r="K34" s="100">
        <v>0</v>
      </c>
      <c r="L34" s="71">
        <f t="shared" si="3"/>
        <v>0</v>
      </c>
      <c r="M34" s="65"/>
      <c r="N34" s="65"/>
      <c r="O34" s="65"/>
      <c r="P34" s="65"/>
      <c r="Q34" s="65"/>
      <c r="R34" s="73">
        <f t="shared" si="2"/>
        <v>0</v>
      </c>
      <c r="S34" s="74"/>
      <c r="T34" s="74"/>
      <c r="U34" s="75"/>
      <c r="V34" s="77" t="s">
        <v>254</v>
      </c>
      <c r="W34" s="77" t="s">
        <v>151</v>
      </c>
      <c r="X34" s="42"/>
    </row>
    <row r="35" spans="1:24" ht="40.950000000000003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100">
        <v>0</v>
      </c>
      <c r="I35" s="100">
        <v>0</v>
      </c>
      <c r="J35" s="100">
        <v>0</v>
      </c>
      <c r="K35" s="100">
        <v>0</v>
      </c>
      <c r="L35" s="71">
        <f t="shared" si="3"/>
        <v>0</v>
      </c>
      <c r="M35" s="65"/>
      <c r="N35" s="65"/>
      <c r="O35" s="65"/>
      <c r="P35" s="65"/>
      <c r="Q35" s="65"/>
      <c r="R35" s="73">
        <f t="shared" si="2"/>
        <v>0</v>
      </c>
      <c r="S35" s="74"/>
      <c r="T35" s="74"/>
      <c r="U35" s="75"/>
      <c r="V35" s="77" t="s">
        <v>254</v>
      </c>
      <c r="W35" s="77" t="s">
        <v>151</v>
      </c>
      <c r="X35" s="42"/>
    </row>
    <row r="36" spans="1:24" ht="40.95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>
        <f t="shared" si="1"/>
        <v>0</v>
      </c>
      <c r="H36" s="100">
        <v>0</v>
      </c>
      <c r="I36" s="100">
        <v>0</v>
      </c>
      <c r="J36" s="100">
        <v>0</v>
      </c>
      <c r="K36" s="100">
        <v>0</v>
      </c>
      <c r="L36" s="71">
        <f t="shared" si="3"/>
        <v>0</v>
      </c>
      <c r="M36" s="65"/>
      <c r="N36" s="65"/>
      <c r="O36" s="65"/>
      <c r="P36" s="65"/>
      <c r="Q36" s="65"/>
      <c r="R36" s="73">
        <f t="shared" ref="R36" si="7">IF(AND(SUM(G36+M36+N36+O36+S36)=0,P36&lt;&gt;0),0,SUM(G36+M36+N36+O36+S36)-IF(AND(SUM(M36+N36+O36+S36-Q36)=P36,G36=0),P36,IF(AND(SUM(M36+N36+O36+S36)=P36,G36&lt;&gt;0),P36,)))</f>
        <v>0</v>
      </c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G36">
    <cfRule type="expression" dxfId="13" priority="5">
      <formula>IF($B6="جمعه",TRUE,FALSE)</formula>
    </cfRule>
  </conditionalFormatting>
  <conditionalFormatting sqref="H6:T6 L7:T26 H7:K28 H29:W36">
    <cfRule type="expression" dxfId="12" priority="1">
      <formula>IF($B6="جمعه",TRUE,FALSE)</formula>
    </cfRule>
  </conditionalFormatting>
  <conditionalFormatting sqref="U6:U19">
    <cfRule type="expression" dxfId="11" priority="2">
      <formula>IF($B6="جمعه",TRUE,FALSE)</formula>
    </cfRule>
  </conditionalFormatting>
  <conditionalFormatting sqref="U21">
    <cfRule type="expression" dxfId="10" priority="4">
      <formula>IF($B20="جمعه",TRUE,FALSE)</formula>
    </cfRule>
  </conditionalFormatting>
  <conditionalFormatting sqref="U22:U26">
    <cfRule type="expression" dxfId="9" priority="3">
      <formula>IF($B22="جمعه",TRUE,FALSE)</formula>
    </cfRule>
  </conditionalFormatting>
  <conditionalFormatting sqref="V6:W26 L27:W28">
    <cfRule type="expression" dxfId="8" priority="6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53972395-AE38-4C8E-838D-041000DD7D6F}"/>
    <dataValidation allowBlank="1" showErrorMessage="1" promptTitle="بعضی ماشین‌ها 2مدل حجم کار دارند" prompt="مثل تناژ و سرویسی" sqref="E3" xr:uid="{4C5E4213-8CA1-4882-A7C4-51DEE087B1C6}"/>
    <dataValidation allowBlank="1" showInputMessage="1" showErrorMessage="1" promptTitle="بعضی ماشین‌ها 2مدل حجم کار دارند" prompt="مثلا تناژ و سرویسی" sqref="E4" xr:uid="{0B3B3E78-C24C-407E-92FF-5A2CBBD6B3F5}"/>
    <dataValidation errorStyle="information" allowBlank="1" showInputMessage="1" promptTitle="واحد2" prompt="واحد حجم کار درج شود_x000a_مثال: سرویس_x000a_(بعضی ماشین‌ها 2مدل حجم کار دارند)_x000a_" sqref="F4" xr:uid="{8A935F8B-5BBE-4D19-ACE4-5C23C4FBEF42}"/>
    <dataValidation allowBlank="1" showErrorMessage="1" promptTitle="واحد حجم (میزان) کار مورد انتظار" prompt="مثال: تن" sqref="F3" xr:uid="{50BF229C-EB64-4B2F-8E30-DFA785972239}"/>
    <dataValidation allowBlank="1" showInputMessage="1" showErrorMessage="1" promptTitle="واحد حجم (میزان) کار مورد انتظار" prompt="مثال: تن" sqref="D3" xr:uid="{FEE49002-4D0C-4106-99E0-311F2AC8ECA8}"/>
    <dataValidation errorStyle="information" allowBlank="1" showInputMessage="1" promptTitle="واحد" prompt="واحد حجم کار درج شود_x000a_مثال: متر مکعب" sqref="D4" xr:uid="{73E9DB7C-4C17-495C-9AC0-9B4C4CD823F7}"/>
  </dataValidations>
  <hyperlinks>
    <hyperlink ref="A1:A2" location="'کارکرد کلی'!A1" display="تاریخ" xr:uid="{D8A45CD9-46A8-4378-95D1-04BFD8C3B869}"/>
    <hyperlink ref="Y3:AB4" location="'اطلاعات ماشین ها'!A1" display="شناسنامه و اطلاعات ماشین" xr:uid="{78EB5664-60EC-4A12-8BCF-B61CCBAE78E9}"/>
  </hyperlinks>
  <pageMargins left="0.7" right="0.7" top="0.75" bottom="0.75" header="0.3" footer="0.3"/>
  <pageSetup scale="28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C901-0F9E-4B88-8B4C-A623091EFDFE}">
  <sheetPr>
    <tabColor rgb="FFFFFF00"/>
    <pageSetUpPr fitToPage="1"/>
  </sheetPr>
  <dimension ref="A1:AP43"/>
  <sheetViews>
    <sheetView rightToLeft="1" view="pageBreakPreview" zoomScale="60" zoomScaleNormal="70" workbookViewId="0">
      <pane xSplit="1" ySplit="4" topLeftCell="L5" activePane="bottomRight" state="frozen"/>
      <selection pane="topRight" activeCell="B1" sqref="B1"/>
      <selection pane="bottomLeft" activeCell="A5" sqref="A5"/>
      <selection pane="bottomRight" activeCell="U37" sqref="U37:U4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255.4414062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4.6640625" style="38" customWidth="1"/>
    <col min="27" max="27" width="17.66406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2500000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275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3.8125000000000004</v>
      </c>
      <c r="H4" s="56"/>
      <c r="I4" s="56"/>
      <c r="J4" s="56"/>
      <c r="K4" s="56"/>
      <c r="L4" s="53">
        <f t="shared" ref="L4:Q4" si="0">SUM(L6:L35)</f>
        <v>13</v>
      </c>
      <c r="M4" s="112">
        <f t="shared" si="0"/>
        <v>2.5625</v>
      </c>
      <c r="N4" s="112">
        <f t="shared" si="0"/>
        <v>0.75</v>
      </c>
      <c r="O4" s="112">
        <f t="shared" si="0"/>
        <v>1.875</v>
      </c>
      <c r="P4" s="53">
        <f t="shared" si="0"/>
        <v>0</v>
      </c>
      <c r="Q4" s="53">
        <f t="shared" si="0"/>
        <v>0</v>
      </c>
      <c r="R4" s="97">
        <f>SUM(R6:R36)</f>
        <v>9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75.75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6" si="1">((K6-J6)+(I6-H6))</f>
        <v>0</v>
      </c>
      <c r="H6" s="111">
        <v>0</v>
      </c>
      <c r="I6" s="111">
        <v>0</v>
      </c>
      <c r="J6" s="111">
        <v>0</v>
      </c>
      <c r="K6" s="110">
        <v>0</v>
      </c>
      <c r="L6" s="106">
        <v>0</v>
      </c>
      <c r="M6" s="111"/>
      <c r="N6" s="106"/>
      <c r="O6" s="106"/>
      <c r="P6" s="106"/>
      <c r="Q6" s="70"/>
      <c r="R6" s="73">
        <f t="shared" ref="R6:R35" si="2">IF(AND(SUM(G6+M6+N6+O6+Q6+S6)=0,P6&lt;&gt;0),0,SUM(G6+M6+N6+O6+Q6+S6)-IF(AND(SUM(M6:O6,Q6,S6)=P6,G6=0),P6,0))</f>
        <v>0</v>
      </c>
      <c r="S6" s="74"/>
      <c r="T6" s="74"/>
      <c r="U6" s="130" t="s">
        <v>276</v>
      </c>
      <c r="V6" s="77" t="s">
        <v>277</v>
      </c>
      <c r="W6" s="77" t="s">
        <v>151</v>
      </c>
      <c r="X6" s="42"/>
      <c r="Y6" s="78" t="s">
        <v>131</v>
      </c>
      <c r="Z6" s="79" t="str">
        <f t="array" aca="1" ref="Z6" ca="1">MID(CELL("filename", Z6), FIND("]", CELL("filename", Z6)) + 1, 31)</f>
        <v>نیسان داراب</v>
      </c>
      <c r="AA6" s="78" t="s">
        <v>132</v>
      </c>
      <c r="AB6" s="80" t="s">
        <v>278</v>
      </c>
    </row>
    <row r="7" spans="1:42" ht="75.75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0.24999999999999994</v>
      </c>
      <c r="H7" s="111">
        <v>0.33333333333333331</v>
      </c>
      <c r="I7" s="111">
        <v>0.5</v>
      </c>
      <c r="J7" s="111">
        <v>0.58333333333333337</v>
      </c>
      <c r="K7" s="110">
        <v>0.66666666666666663</v>
      </c>
      <c r="L7" s="106">
        <f t="shared" ref="L7:L36" si="3">IF(G7&gt;0,1,IF(G7=0,0," "))</f>
        <v>1</v>
      </c>
      <c r="M7" s="73">
        <v>0.125</v>
      </c>
      <c r="N7" s="106"/>
      <c r="O7" s="106"/>
      <c r="P7" s="106"/>
      <c r="Q7" s="70"/>
      <c r="R7" s="73">
        <f t="shared" si="2"/>
        <v>0.37499999999999994</v>
      </c>
      <c r="S7" s="74"/>
      <c r="T7" s="74"/>
      <c r="U7" s="131" t="s">
        <v>279</v>
      </c>
      <c r="V7" s="77" t="s">
        <v>277</v>
      </c>
      <c r="W7" s="77" t="s">
        <v>151</v>
      </c>
      <c r="X7" s="42"/>
      <c r="Y7" s="81" t="s">
        <v>136</v>
      </c>
      <c r="Z7" s="113" t="s">
        <v>280</v>
      </c>
      <c r="AA7" s="78" t="s">
        <v>138</v>
      </c>
      <c r="AB7" s="82" t="s">
        <v>281</v>
      </c>
    </row>
    <row r="8" spans="1:42" ht="85.5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0.35416666666666674</v>
      </c>
      <c r="H8" s="111">
        <v>0.3125</v>
      </c>
      <c r="I8" s="111">
        <v>0.5</v>
      </c>
      <c r="J8" s="111">
        <v>0.54166666666666663</v>
      </c>
      <c r="K8" s="110">
        <v>0.70833333333333337</v>
      </c>
      <c r="L8" s="106">
        <v>1</v>
      </c>
      <c r="M8" s="73">
        <v>2.0833333333333332E-2</v>
      </c>
      <c r="N8" s="106"/>
      <c r="O8" s="106"/>
      <c r="P8" s="106"/>
      <c r="Q8" s="70"/>
      <c r="R8" s="73">
        <f t="shared" si="2"/>
        <v>0.37500000000000006</v>
      </c>
      <c r="S8" s="74"/>
      <c r="T8" s="74"/>
      <c r="U8" s="130" t="s">
        <v>282</v>
      </c>
      <c r="V8" s="77" t="s">
        <v>277</v>
      </c>
      <c r="W8" s="77" t="s">
        <v>151</v>
      </c>
      <c r="X8" s="42"/>
      <c r="Y8" s="81" t="s">
        <v>144</v>
      </c>
      <c r="Z8" s="113" t="s">
        <v>283</v>
      </c>
      <c r="AA8" s="81" t="s">
        <v>146</v>
      </c>
      <c r="AB8" s="83" t="s">
        <v>147</v>
      </c>
    </row>
    <row r="9" spans="1:42" ht="62.25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0.37500000000000006</v>
      </c>
      <c r="H9" s="111">
        <v>0.29166666666666669</v>
      </c>
      <c r="I9" s="111">
        <v>0.5</v>
      </c>
      <c r="J9" s="111">
        <v>0.54166666666666663</v>
      </c>
      <c r="K9" s="110">
        <v>0.70833333333333337</v>
      </c>
      <c r="L9" s="106">
        <f t="shared" si="3"/>
        <v>1</v>
      </c>
      <c r="M9" s="107"/>
      <c r="N9" s="106"/>
      <c r="O9" s="106"/>
      <c r="P9" s="106"/>
      <c r="Q9" s="70"/>
      <c r="R9" s="73">
        <f t="shared" si="2"/>
        <v>0.37500000000000006</v>
      </c>
      <c r="S9" s="74"/>
      <c r="T9" s="74"/>
      <c r="U9" s="109" t="s">
        <v>284</v>
      </c>
      <c r="V9" s="77" t="s">
        <v>277</v>
      </c>
      <c r="W9" s="77" t="s">
        <v>151</v>
      </c>
      <c r="X9" s="42"/>
      <c r="Y9" s="81" t="s">
        <v>152</v>
      </c>
      <c r="Z9" s="83" t="s">
        <v>153</v>
      </c>
      <c r="AA9" s="81"/>
      <c r="AB9" s="84"/>
    </row>
    <row r="10" spans="1:42" ht="72.75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0.37500000000000006</v>
      </c>
      <c r="H10" s="111">
        <v>0.29166666666666669</v>
      </c>
      <c r="I10" s="111">
        <v>0.5</v>
      </c>
      <c r="J10" s="111">
        <v>0.54166666666666663</v>
      </c>
      <c r="K10" s="110">
        <v>0.70833333333333337</v>
      </c>
      <c r="L10" s="106">
        <f t="shared" si="3"/>
        <v>1</v>
      </c>
      <c r="M10" s="106"/>
      <c r="N10" s="107"/>
      <c r="O10" s="106"/>
      <c r="P10" s="106"/>
      <c r="Q10" s="65"/>
      <c r="R10" s="73">
        <f t="shared" si="2"/>
        <v>0.37500000000000006</v>
      </c>
      <c r="S10" s="74"/>
      <c r="T10" s="85"/>
      <c r="U10" s="109" t="s">
        <v>285</v>
      </c>
      <c r="V10" s="77" t="s">
        <v>277</v>
      </c>
      <c r="W10" s="77" t="s">
        <v>151</v>
      </c>
      <c r="X10" s="42"/>
      <c r="Y10" s="81" t="s">
        <v>157</v>
      </c>
      <c r="Z10" s="83" t="s">
        <v>153</v>
      </c>
      <c r="AA10" s="81"/>
      <c r="AB10" s="84"/>
    </row>
    <row r="11" spans="1:42" ht="69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0.33333333333333343</v>
      </c>
      <c r="H11" s="111">
        <v>0.33333333333333331</v>
      </c>
      <c r="I11" s="111">
        <v>0.5</v>
      </c>
      <c r="J11" s="111">
        <v>0.54166666666666663</v>
      </c>
      <c r="K11" s="110">
        <v>0.70833333333333337</v>
      </c>
      <c r="L11" s="106">
        <v>1</v>
      </c>
      <c r="M11" s="73">
        <v>4.1666666666666664E-2</v>
      </c>
      <c r="N11" s="106"/>
      <c r="O11" s="106"/>
      <c r="P11" s="106"/>
      <c r="Q11" s="65"/>
      <c r="R11" s="73">
        <f t="shared" si="2"/>
        <v>0.37500000000000011</v>
      </c>
      <c r="S11" s="74"/>
      <c r="T11" s="74"/>
      <c r="U11" s="109" t="s">
        <v>286</v>
      </c>
      <c r="V11" s="77" t="s">
        <v>277</v>
      </c>
      <c r="W11" s="77" t="s">
        <v>151</v>
      </c>
      <c r="X11" s="42"/>
      <c r="Y11" s="81" t="s">
        <v>161</v>
      </c>
      <c r="Z11" s="83" t="s">
        <v>287</v>
      </c>
      <c r="AA11" s="81" t="s">
        <v>163</v>
      </c>
      <c r="AB11" s="83" t="s">
        <v>288</v>
      </c>
    </row>
    <row r="12" spans="1:42" ht="86.25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0.16666666666666663</v>
      </c>
      <c r="H12" s="111">
        <v>0.375</v>
      </c>
      <c r="I12" s="111">
        <v>0.5</v>
      </c>
      <c r="J12" s="111">
        <v>0.58333333333333337</v>
      </c>
      <c r="K12" s="110">
        <v>0.625</v>
      </c>
      <c r="L12" s="106">
        <f t="shared" si="3"/>
        <v>1</v>
      </c>
      <c r="M12" s="111">
        <v>0.20833333333333334</v>
      </c>
      <c r="N12" s="106"/>
      <c r="O12" s="106"/>
      <c r="P12" s="106"/>
      <c r="Q12" s="65"/>
      <c r="R12" s="73">
        <f t="shared" si="2"/>
        <v>0.375</v>
      </c>
      <c r="S12" s="74"/>
      <c r="T12" s="85"/>
      <c r="U12" s="109" t="s">
        <v>289</v>
      </c>
      <c r="V12" s="77" t="s">
        <v>277</v>
      </c>
      <c r="W12" s="77" t="s">
        <v>151</v>
      </c>
      <c r="X12" s="42"/>
      <c r="Y12" s="81" t="s">
        <v>168</v>
      </c>
      <c r="Z12" s="83" t="s">
        <v>153</v>
      </c>
      <c r="AA12" s="81" t="s">
        <v>163</v>
      </c>
      <c r="AB12" s="84"/>
    </row>
    <row r="13" spans="1:42" ht="62.25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111">
        <v>0</v>
      </c>
      <c r="I13" s="111">
        <v>0</v>
      </c>
      <c r="J13" s="111">
        <v>0</v>
      </c>
      <c r="K13" s="110">
        <v>0</v>
      </c>
      <c r="L13" s="106">
        <f t="shared" si="3"/>
        <v>0</v>
      </c>
      <c r="M13" s="107"/>
      <c r="N13" s="106"/>
      <c r="O13" s="106"/>
      <c r="P13" s="106"/>
      <c r="Q13" s="65"/>
      <c r="R13" s="73">
        <f t="shared" si="2"/>
        <v>0</v>
      </c>
      <c r="S13" s="74"/>
      <c r="T13" s="74"/>
      <c r="U13" s="130" t="s">
        <v>276</v>
      </c>
      <c r="V13" s="77" t="s">
        <v>277</v>
      </c>
      <c r="W13" s="77" t="s">
        <v>151</v>
      </c>
      <c r="X13" s="42"/>
      <c r="Y13" s="81" t="s">
        <v>170</v>
      </c>
      <c r="Z13" s="83" t="s">
        <v>153</v>
      </c>
    </row>
    <row r="14" spans="1:42" ht="59.25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4.1666666666666685E-2</v>
      </c>
      <c r="H14" s="111">
        <v>0.33333333333333331</v>
      </c>
      <c r="I14" s="111">
        <v>0.375</v>
      </c>
      <c r="J14" s="111">
        <v>0</v>
      </c>
      <c r="K14" s="110">
        <v>0</v>
      </c>
      <c r="L14" s="106">
        <v>1</v>
      </c>
      <c r="M14" s="73">
        <v>0.33333333333333331</v>
      </c>
      <c r="N14" s="106"/>
      <c r="O14" s="106"/>
      <c r="P14" s="106"/>
      <c r="Q14" s="65"/>
      <c r="R14" s="73">
        <f t="shared" si="2"/>
        <v>0.375</v>
      </c>
      <c r="S14" s="74"/>
      <c r="T14" s="74"/>
      <c r="U14" s="109" t="s">
        <v>290</v>
      </c>
      <c r="V14" s="77" t="s">
        <v>277</v>
      </c>
      <c r="W14" s="77" t="s">
        <v>151</v>
      </c>
      <c r="X14" s="42"/>
      <c r="Y14" s="87" t="s">
        <v>173</v>
      </c>
      <c r="Z14" s="83"/>
    </row>
    <row r="15" spans="1:42" ht="57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0.37500000000000006</v>
      </c>
      <c r="H15" s="111">
        <v>0.29166666666666669</v>
      </c>
      <c r="I15" s="111">
        <v>0.5</v>
      </c>
      <c r="J15" s="111">
        <v>0.54166666666666663</v>
      </c>
      <c r="K15" s="110">
        <v>0.70833333333333337</v>
      </c>
      <c r="L15" s="106">
        <f t="shared" si="3"/>
        <v>1</v>
      </c>
      <c r="M15" s="106"/>
      <c r="N15" s="106"/>
      <c r="O15" s="106"/>
      <c r="P15" s="106"/>
      <c r="Q15" s="65"/>
      <c r="R15" s="73">
        <f t="shared" si="2"/>
        <v>0.37500000000000006</v>
      </c>
      <c r="S15" s="74"/>
      <c r="T15" s="74"/>
      <c r="U15" s="109" t="s">
        <v>291</v>
      </c>
      <c r="V15" s="77" t="s">
        <v>277</v>
      </c>
      <c r="W15" s="77" t="s">
        <v>151</v>
      </c>
      <c r="X15" s="42"/>
      <c r="Y15" s="87" t="s">
        <v>176</v>
      </c>
      <c r="Z15" s="83" t="s">
        <v>153</v>
      </c>
    </row>
    <row r="16" spans="1:42" ht="88.5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0.37500000000000006</v>
      </c>
      <c r="H16" s="111">
        <v>0.29166666666666669</v>
      </c>
      <c r="I16" s="111">
        <v>0.5</v>
      </c>
      <c r="J16" s="111">
        <v>0.54166666666666663</v>
      </c>
      <c r="K16" s="110">
        <v>0.70833333333333337</v>
      </c>
      <c r="L16" s="106">
        <f t="shared" si="3"/>
        <v>1</v>
      </c>
      <c r="M16" s="107"/>
      <c r="N16" s="106"/>
      <c r="O16" s="106"/>
      <c r="P16" s="106"/>
      <c r="Q16" s="65"/>
      <c r="R16" s="73">
        <f t="shared" si="2"/>
        <v>0.37500000000000006</v>
      </c>
      <c r="S16" s="74"/>
      <c r="T16" s="74"/>
      <c r="U16" s="109" t="s">
        <v>292</v>
      </c>
      <c r="V16" s="77" t="s">
        <v>277</v>
      </c>
      <c r="W16" s="77" t="s">
        <v>151</v>
      </c>
      <c r="X16" s="42"/>
    </row>
    <row r="17" spans="1:24" ht="68.25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11">
        <v>0</v>
      </c>
      <c r="I17" s="111">
        <v>0</v>
      </c>
      <c r="J17" s="111">
        <v>0</v>
      </c>
      <c r="K17" s="110">
        <v>0</v>
      </c>
      <c r="L17" s="106">
        <f t="shared" si="3"/>
        <v>0</v>
      </c>
      <c r="M17" s="107"/>
      <c r="N17" s="111">
        <v>0.375</v>
      </c>
      <c r="O17" s="106"/>
      <c r="P17" s="106"/>
      <c r="Q17" s="65"/>
      <c r="R17" s="73">
        <f t="shared" si="2"/>
        <v>0.375</v>
      </c>
      <c r="S17" s="74"/>
      <c r="T17" s="85"/>
      <c r="U17" s="109" t="s">
        <v>200</v>
      </c>
      <c r="V17" s="77" t="s">
        <v>277</v>
      </c>
      <c r="W17" s="77" t="s">
        <v>151</v>
      </c>
      <c r="X17" s="42"/>
    </row>
    <row r="18" spans="1:24" ht="66.75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11">
        <v>0</v>
      </c>
      <c r="I18" s="111">
        <v>0</v>
      </c>
      <c r="J18" s="111">
        <v>0</v>
      </c>
      <c r="K18" s="110">
        <v>0</v>
      </c>
      <c r="L18" s="106">
        <f t="shared" si="3"/>
        <v>0</v>
      </c>
      <c r="M18" s="106"/>
      <c r="N18" s="110">
        <v>0.375</v>
      </c>
      <c r="O18" s="106"/>
      <c r="P18" s="106"/>
      <c r="Q18" s="65"/>
      <c r="R18" s="73">
        <f t="shared" si="2"/>
        <v>0.375</v>
      </c>
      <c r="S18" s="74"/>
      <c r="T18" s="74"/>
      <c r="U18" s="109" t="s">
        <v>200</v>
      </c>
      <c r="V18" s="77" t="s">
        <v>277</v>
      </c>
      <c r="W18" s="77" t="s">
        <v>151</v>
      </c>
      <c r="X18" s="42"/>
    </row>
    <row r="19" spans="1:24" ht="68.25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111">
        <v>0</v>
      </c>
      <c r="I19" s="111">
        <v>0</v>
      </c>
      <c r="J19" s="111">
        <v>0</v>
      </c>
      <c r="K19" s="110">
        <v>0</v>
      </c>
      <c r="L19" s="106">
        <f t="shared" si="3"/>
        <v>0</v>
      </c>
      <c r="M19" s="110">
        <v>0.375</v>
      </c>
      <c r="N19" s="106"/>
      <c r="O19" s="106"/>
      <c r="P19" s="106"/>
      <c r="Q19" s="65"/>
      <c r="R19" s="73">
        <f t="shared" si="2"/>
        <v>0.375</v>
      </c>
      <c r="S19" s="74"/>
      <c r="T19" s="74"/>
      <c r="U19" s="109" t="s">
        <v>231</v>
      </c>
      <c r="V19" s="77" t="s">
        <v>277</v>
      </c>
      <c r="W19" s="77" t="s">
        <v>151</v>
      </c>
      <c r="X19" s="42"/>
    </row>
    <row r="20" spans="1:24" ht="75.75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111">
        <v>0</v>
      </c>
      <c r="I20" s="111">
        <v>0</v>
      </c>
      <c r="J20" s="111">
        <v>0</v>
      </c>
      <c r="K20" s="110">
        <v>0</v>
      </c>
      <c r="L20" s="106">
        <f t="shared" si="3"/>
        <v>0</v>
      </c>
      <c r="M20" s="107"/>
      <c r="N20" s="106"/>
      <c r="O20" s="106"/>
      <c r="P20" s="106"/>
      <c r="Q20" s="65"/>
      <c r="R20" s="73">
        <f t="shared" si="2"/>
        <v>0</v>
      </c>
      <c r="S20" s="74"/>
      <c r="T20" s="74"/>
      <c r="U20" s="71"/>
      <c r="V20" s="77" t="s">
        <v>277</v>
      </c>
      <c r="W20" s="77" t="s">
        <v>151</v>
      </c>
      <c r="X20" s="42"/>
    </row>
    <row r="21" spans="1:24" ht="66.75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4.1666666666666685E-2</v>
      </c>
      <c r="H21" s="111">
        <v>0.45833333333333331</v>
      </c>
      <c r="I21" s="111">
        <v>0.5</v>
      </c>
      <c r="J21" s="111">
        <v>0</v>
      </c>
      <c r="K21" s="110">
        <v>0</v>
      </c>
      <c r="L21" s="71">
        <f t="shared" si="3"/>
        <v>1</v>
      </c>
      <c r="M21" s="70">
        <v>0.33333333333333331</v>
      </c>
      <c r="N21" s="65"/>
      <c r="O21" s="65"/>
      <c r="P21" s="65"/>
      <c r="Q21" s="65"/>
      <c r="R21" s="73">
        <f t="shared" si="2"/>
        <v>0.375</v>
      </c>
      <c r="S21" s="74"/>
      <c r="T21" s="74"/>
      <c r="U21" s="75" t="s">
        <v>293</v>
      </c>
      <c r="V21" s="77" t="s">
        <v>277</v>
      </c>
      <c r="W21" s="77" t="s">
        <v>151</v>
      </c>
      <c r="X21" s="42"/>
    </row>
    <row r="22" spans="1:24" ht="72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0.37500000000000006</v>
      </c>
      <c r="H22" s="111">
        <v>0.29166666666666669</v>
      </c>
      <c r="I22" s="111">
        <v>0.5</v>
      </c>
      <c r="J22" s="111">
        <v>0.54166666666666663</v>
      </c>
      <c r="K22" s="110">
        <v>0.70833333333333337</v>
      </c>
      <c r="L22" s="71">
        <f t="shared" si="3"/>
        <v>1</v>
      </c>
      <c r="M22" s="65"/>
      <c r="N22" s="65"/>
      <c r="O22" s="65"/>
      <c r="P22" s="65"/>
      <c r="Q22" s="65"/>
      <c r="R22" s="73">
        <f t="shared" si="2"/>
        <v>0.37500000000000006</v>
      </c>
      <c r="S22" s="74"/>
      <c r="T22" s="74"/>
      <c r="U22" s="75" t="s">
        <v>294</v>
      </c>
      <c r="V22" s="77" t="s">
        <v>277</v>
      </c>
      <c r="W22" s="77" t="s">
        <v>151</v>
      </c>
      <c r="X22" s="42"/>
    </row>
    <row r="23" spans="1:24" ht="72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</v>
      </c>
      <c r="H23" s="111">
        <v>0</v>
      </c>
      <c r="I23" s="111">
        <v>0</v>
      </c>
      <c r="J23" s="111">
        <v>0</v>
      </c>
      <c r="K23" s="110">
        <v>0</v>
      </c>
      <c r="L23" s="71">
        <f t="shared" si="3"/>
        <v>0</v>
      </c>
      <c r="M23" s="70">
        <v>0.375</v>
      </c>
      <c r="N23" s="65"/>
      <c r="O23" s="65"/>
      <c r="P23" s="65"/>
      <c r="Q23" s="65"/>
      <c r="R23" s="73">
        <f t="shared" si="2"/>
        <v>0.375</v>
      </c>
      <c r="S23" s="74"/>
      <c r="T23" s="74"/>
      <c r="U23" s="75" t="s">
        <v>231</v>
      </c>
      <c r="V23" s="77" t="s">
        <v>277</v>
      </c>
      <c r="W23" s="77" t="s">
        <v>151</v>
      </c>
      <c r="X23" s="42"/>
    </row>
    <row r="24" spans="1:24" ht="51.75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111">
        <v>0</v>
      </c>
      <c r="I24" s="111">
        <v>0</v>
      </c>
      <c r="J24" s="111">
        <v>0</v>
      </c>
      <c r="K24" s="110">
        <v>0</v>
      </c>
      <c r="L24" s="71">
        <f t="shared" si="3"/>
        <v>0</v>
      </c>
      <c r="M24" s="70">
        <v>0.375</v>
      </c>
      <c r="N24" s="70"/>
      <c r="O24" s="65"/>
      <c r="P24" s="65"/>
      <c r="Q24" s="65"/>
      <c r="R24" s="73">
        <f t="shared" si="2"/>
        <v>0.375</v>
      </c>
      <c r="S24" s="74"/>
      <c r="T24" s="85"/>
      <c r="U24" s="75" t="s">
        <v>231</v>
      </c>
      <c r="V24" s="77" t="s">
        <v>277</v>
      </c>
      <c r="W24" s="77" t="s">
        <v>151</v>
      </c>
      <c r="X24" s="42"/>
    </row>
    <row r="25" spans="1:24" ht="64.5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111">
        <v>0</v>
      </c>
      <c r="I25" s="111">
        <v>0</v>
      </c>
      <c r="J25" s="111">
        <v>0</v>
      </c>
      <c r="K25" s="110">
        <v>0</v>
      </c>
      <c r="L25" s="71">
        <f t="shared" si="3"/>
        <v>0</v>
      </c>
      <c r="M25" s="70">
        <v>0.375</v>
      </c>
      <c r="N25" s="65"/>
      <c r="O25" s="65"/>
      <c r="P25" s="65"/>
      <c r="Q25" s="65"/>
      <c r="R25" s="73">
        <f t="shared" si="2"/>
        <v>0.375</v>
      </c>
      <c r="S25" s="74"/>
      <c r="T25" s="74"/>
      <c r="U25" s="75" t="s">
        <v>231</v>
      </c>
      <c r="V25" s="77" t="s">
        <v>277</v>
      </c>
      <c r="W25" s="77" t="s">
        <v>151</v>
      </c>
      <c r="X25" s="42"/>
    </row>
    <row r="26" spans="1:24" ht="69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0.37500000000000006</v>
      </c>
      <c r="H26" s="111">
        <v>0.29166666666666669</v>
      </c>
      <c r="I26" s="111">
        <v>0.5</v>
      </c>
      <c r="J26" s="111">
        <v>0.54166666666666663</v>
      </c>
      <c r="K26" s="110">
        <v>0.70833333333333337</v>
      </c>
      <c r="L26" s="71">
        <f t="shared" si="3"/>
        <v>1</v>
      </c>
      <c r="M26" s="70"/>
      <c r="N26" s="65"/>
      <c r="O26" s="65"/>
      <c r="P26" s="65"/>
      <c r="Q26" s="65"/>
      <c r="R26" s="73">
        <f t="shared" si="2"/>
        <v>0.37500000000000006</v>
      </c>
      <c r="S26" s="74"/>
      <c r="T26" s="85"/>
      <c r="U26" s="75" t="s">
        <v>295</v>
      </c>
      <c r="V26" s="77" t="s">
        <v>277</v>
      </c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11">
        <v>0</v>
      </c>
      <c r="I27" s="111">
        <v>0</v>
      </c>
      <c r="J27" s="111">
        <v>0</v>
      </c>
      <c r="K27" s="110">
        <v>0</v>
      </c>
      <c r="L27" s="71">
        <f t="shared" si="3"/>
        <v>0</v>
      </c>
      <c r="M27" s="70"/>
      <c r="N27" s="65"/>
      <c r="O27" s="65"/>
      <c r="P27" s="65"/>
      <c r="Q27" s="65"/>
      <c r="R27" s="73">
        <f t="shared" si="2"/>
        <v>0</v>
      </c>
      <c r="S27" s="74"/>
      <c r="T27" s="74"/>
      <c r="U27" s="75"/>
      <c r="V27" s="77" t="s">
        <v>277</v>
      </c>
      <c r="W27" s="77" t="s">
        <v>151</v>
      </c>
      <c r="X27" s="42"/>
    </row>
    <row r="28" spans="1:24" ht="6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0.37500000000000006</v>
      </c>
      <c r="H28" s="111">
        <v>0.29166666666666669</v>
      </c>
      <c r="I28" s="111">
        <v>0.5</v>
      </c>
      <c r="J28" s="111">
        <v>0.54166666666666663</v>
      </c>
      <c r="K28" s="110">
        <v>0.70833333333333337</v>
      </c>
      <c r="L28" s="71">
        <f t="shared" si="3"/>
        <v>1</v>
      </c>
      <c r="M28" s="70"/>
      <c r="N28" s="65"/>
      <c r="O28" s="70"/>
      <c r="P28" s="65"/>
      <c r="Q28" s="65"/>
      <c r="R28" s="73">
        <f t="shared" si="2"/>
        <v>0.37500000000000006</v>
      </c>
      <c r="S28" s="74"/>
      <c r="T28" s="74"/>
      <c r="U28" s="75" t="s">
        <v>296</v>
      </c>
      <c r="V28" s="77" t="s">
        <v>297</v>
      </c>
      <c r="W28" s="77" t="s">
        <v>151</v>
      </c>
      <c r="X28" s="42"/>
    </row>
    <row r="29" spans="1:24" ht="65.25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</v>
      </c>
      <c r="H29" s="111">
        <v>0</v>
      </c>
      <c r="I29" s="111">
        <v>0</v>
      </c>
      <c r="J29" s="111">
        <v>0</v>
      </c>
      <c r="K29" s="110">
        <v>0</v>
      </c>
      <c r="L29" s="71">
        <f t="shared" si="3"/>
        <v>0</v>
      </c>
      <c r="M29" s="70"/>
      <c r="N29" s="65"/>
      <c r="O29" s="70">
        <v>0.375</v>
      </c>
      <c r="P29" s="65"/>
      <c r="Q29" s="65"/>
      <c r="R29" s="73">
        <f t="shared" si="2"/>
        <v>0.375</v>
      </c>
      <c r="S29" s="74"/>
      <c r="T29" s="74"/>
      <c r="U29" s="75" t="s">
        <v>298</v>
      </c>
      <c r="V29" s="77" t="s">
        <v>277</v>
      </c>
      <c r="W29" s="77" t="s">
        <v>151</v>
      </c>
      <c r="X29" s="42"/>
    </row>
    <row r="30" spans="1:24" ht="91.5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111">
        <v>0</v>
      </c>
      <c r="I30" s="111">
        <v>0</v>
      </c>
      <c r="J30" s="111">
        <v>0</v>
      </c>
      <c r="K30" s="110">
        <v>0</v>
      </c>
      <c r="L30" s="71">
        <f t="shared" si="3"/>
        <v>0</v>
      </c>
      <c r="M30" s="70"/>
      <c r="N30" s="65"/>
      <c r="O30" s="70">
        <v>0.375</v>
      </c>
      <c r="P30" s="65"/>
      <c r="Q30" s="65"/>
      <c r="R30" s="73">
        <f t="shared" si="2"/>
        <v>0.375</v>
      </c>
      <c r="S30" s="74"/>
      <c r="T30" s="74"/>
      <c r="U30" s="75" t="s">
        <v>298</v>
      </c>
      <c r="V30" s="77" t="s">
        <v>277</v>
      </c>
      <c r="W30" s="77" t="s">
        <v>151</v>
      </c>
      <c r="X30" s="42"/>
    </row>
    <row r="31" spans="1:24" ht="60.75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11">
        <v>0</v>
      </c>
      <c r="I31" s="111">
        <v>0</v>
      </c>
      <c r="J31" s="111">
        <v>0</v>
      </c>
      <c r="K31" s="110">
        <v>0</v>
      </c>
      <c r="L31" s="71">
        <f t="shared" si="3"/>
        <v>0</v>
      </c>
      <c r="M31" s="70"/>
      <c r="N31" s="65"/>
      <c r="O31" s="70">
        <v>0.375</v>
      </c>
      <c r="P31" s="65"/>
      <c r="Q31" s="65"/>
      <c r="R31" s="73">
        <f t="shared" si="2"/>
        <v>0.375</v>
      </c>
      <c r="S31" s="74"/>
      <c r="T31" s="85"/>
      <c r="U31" s="75" t="s">
        <v>298</v>
      </c>
      <c r="V31" s="77" t="s">
        <v>277</v>
      </c>
      <c r="W31" s="77" t="s">
        <v>151</v>
      </c>
      <c r="X31" s="42"/>
    </row>
    <row r="32" spans="1:24" ht="74.25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</v>
      </c>
      <c r="H32" s="111">
        <v>0</v>
      </c>
      <c r="I32" s="111">
        <v>0</v>
      </c>
      <c r="J32" s="111">
        <v>0</v>
      </c>
      <c r="K32" s="110">
        <v>0</v>
      </c>
      <c r="L32" s="71">
        <f t="shared" si="3"/>
        <v>0</v>
      </c>
      <c r="M32" s="70"/>
      <c r="N32" s="65"/>
      <c r="O32" s="70">
        <v>0.375</v>
      </c>
      <c r="P32" s="65"/>
      <c r="Q32" s="65"/>
      <c r="R32" s="73">
        <f t="shared" si="2"/>
        <v>0.375</v>
      </c>
      <c r="S32" s="74"/>
      <c r="T32" s="74"/>
      <c r="U32" s="75" t="s">
        <v>298</v>
      </c>
      <c r="V32" s="77" t="s">
        <v>277</v>
      </c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0</v>
      </c>
      <c r="H33" s="111">
        <v>0</v>
      </c>
      <c r="I33" s="111">
        <v>0</v>
      </c>
      <c r="J33" s="111">
        <v>0</v>
      </c>
      <c r="K33" s="110">
        <v>0</v>
      </c>
      <c r="L33" s="71">
        <f t="shared" si="3"/>
        <v>0</v>
      </c>
      <c r="M33" s="70"/>
      <c r="N33" s="65"/>
      <c r="O33" s="70">
        <v>0.375</v>
      </c>
      <c r="P33" s="65"/>
      <c r="Q33" s="65"/>
      <c r="R33" s="73">
        <f t="shared" si="2"/>
        <v>0.375</v>
      </c>
      <c r="S33" s="74"/>
      <c r="T33" s="85"/>
      <c r="U33" s="75" t="s">
        <v>298</v>
      </c>
      <c r="V33" s="77" t="s">
        <v>277</v>
      </c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11">
        <v>0</v>
      </c>
      <c r="I34" s="111">
        <v>0</v>
      </c>
      <c r="J34" s="111">
        <v>0</v>
      </c>
      <c r="K34" s="110">
        <v>0</v>
      </c>
      <c r="L34" s="71">
        <f t="shared" si="3"/>
        <v>0</v>
      </c>
      <c r="M34" s="65"/>
      <c r="N34" s="65"/>
      <c r="O34" s="132"/>
      <c r="P34" s="65"/>
      <c r="Q34" s="65"/>
      <c r="R34" s="73">
        <f t="shared" si="2"/>
        <v>0</v>
      </c>
      <c r="S34" s="74"/>
      <c r="T34" s="74"/>
      <c r="U34" s="75"/>
      <c r="V34" s="77" t="s">
        <v>277</v>
      </c>
      <c r="W34" s="77" t="s">
        <v>151</v>
      </c>
      <c r="X34" s="42"/>
    </row>
    <row r="35" spans="1:24" ht="73.5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111">
        <v>0</v>
      </c>
      <c r="I35" s="111">
        <v>0</v>
      </c>
      <c r="J35" s="111">
        <v>0</v>
      </c>
      <c r="K35" s="110">
        <v>0</v>
      </c>
      <c r="L35" s="71">
        <f t="shared" si="3"/>
        <v>0</v>
      </c>
      <c r="M35" s="70"/>
      <c r="N35" s="65"/>
      <c r="O35" s="65"/>
      <c r="P35" s="65"/>
      <c r="Q35" s="65"/>
      <c r="R35" s="73">
        <f t="shared" si="2"/>
        <v>0</v>
      </c>
      <c r="S35" s="74"/>
      <c r="T35" s="74"/>
      <c r="U35" s="65"/>
      <c r="V35" s="77" t="s">
        <v>277</v>
      </c>
      <c r="W35" s="77" t="s">
        <v>151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>
        <f t="shared" si="1"/>
        <v>0</v>
      </c>
      <c r="H36" s="111">
        <v>0</v>
      </c>
      <c r="I36" s="111">
        <v>0</v>
      </c>
      <c r="J36" s="111">
        <v>0</v>
      </c>
      <c r="K36" s="110">
        <v>0</v>
      </c>
      <c r="L36" s="71">
        <f t="shared" si="3"/>
        <v>0</v>
      </c>
      <c r="M36" s="65"/>
      <c r="N36" s="65"/>
      <c r="O36" s="65"/>
      <c r="P36" s="65"/>
      <c r="Q36" s="65"/>
      <c r="R36" s="73">
        <f t="shared" ref="R36" si="4">IF(AND(SUM(G36+M36+N36+O36+S36)=0,P36&lt;&gt;0),0,SUM(G36+M36+N36+O36+S36)-IF(AND(SUM(M36+N36+O36+S36-Q36)=P36,G36=0),P36,IF(AND(SUM(M36+N36+O36+S36)=P36,G36&lt;&gt;0),P36,)))</f>
        <v>0</v>
      </c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7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105FE53D-B944-4B9F-B95E-96DFB9CAFBE9}"/>
    <dataValidation allowBlank="1" showErrorMessage="1" promptTitle="بعضی ماشین‌ها 2مدل حجم کار دارند" prompt="مثل تناژ و سرویسی" sqref="E3" xr:uid="{37E9289C-DA0E-4672-A0F7-E67AA8C02CF9}"/>
    <dataValidation allowBlank="1" showInputMessage="1" showErrorMessage="1" promptTitle="بعضی ماشین‌ها 2مدل حجم کار دارند" prompt="مثلا تناژ و سرویسی" sqref="E4" xr:uid="{0C671CC3-7184-41A3-B4C5-DC358ECB4842}"/>
    <dataValidation errorStyle="information" allowBlank="1" showInputMessage="1" promptTitle="واحد2" prompt="واحد حجم کار درج شود_x000a_مثال: سرویس_x000a_(بعضی ماشین‌ها 2مدل حجم کار دارند)_x000a_" sqref="F4" xr:uid="{8735594D-9199-4F20-B170-5D3ED67380A2}"/>
    <dataValidation allowBlank="1" showErrorMessage="1" promptTitle="واحد حجم (میزان) کار مورد انتظار" prompt="مثال: تن" sqref="F3" xr:uid="{7D85BBBC-1599-45E5-AF4F-E147FD28B3DF}"/>
    <dataValidation allowBlank="1" showInputMessage="1" showErrorMessage="1" promptTitle="واحد حجم (میزان) کار مورد انتظار" prompt="مثال: تن" sqref="D3" xr:uid="{287FD585-2631-43CA-9D84-E6210E99505B}"/>
    <dataValidation errorStyle="information" allowBlank="1" showInputMessage="1" promptTitle="واحد" prompt="واحد حجم کار درج شود_x000a_مثال: متر مکعب" sqref="D4" xr:uid="{DEF81E00-2CEC-4210-8998-8F16BAC7D180}"/>
  </dataValidations>
  <hyperlinks>
    <hyperlink ref="A1:A2" location="'کارکرد کلی'!A1" display="تاریخ" xr:uid="{2EFB006C-1F3B-473A-87B8-ABE86F2B633F}"/>
    <hyperlink ref="Y3:AB4" location="'اطلاعات ماشین ها'!A1" display="شناسنامه و اطلاعات ماشین" xr:uid="{B3B559E2-915B-43D7-AFB0-C806278752D5}"/>
  </hyperlinks>
  <pageMargins left="0.7" right="0.7" top="0.75" bottom="0.75" header="0.3" footer="0.3"/>
  <pageSetup scale="2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04CB-9EE4-47DF-82D4-6600049094DC}">
  <sheetPr>
    <tabColor rgb="FFFFFF00"/>
    <pageSetUpPr fitToPage="1"/>
  </sheetPr>
  <dimension ref="A1:AP43"/>
  <sheetViews>
    <sheetView rightToLeft="1" view="pageBreakPreview" zoomScale="60" zoomScaleNormal="80" workbookViewId="0">
      <pane xSplit="1" ySplit="4" topLeftCell="O21" activePane="bottomRight" state="frozen"/>
      <selection pane="topRight" activeCell="B1" sqref="B1"/>
      <selection pane="bottomLeft" activeCell="A5" sqref="A5"/>
      <selection pane="bottomRight" activeCell="U37" sqref="U37:U4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37.6640625" style="38" customWidth="1"/>
    <col min="22" max="23" width="15.44140625" style="38" customWidth="1"/>
    <col min="24" max="24" width="15.33203125" style="38" customWidth="1"/>
    <col min="25" max="25" width="20.5546875" style="38" bestFit="1" customWidth="1"/>
    <col min="26" max="26" width="24.6640625" style="38" customWidth="1"/>
    <col min="27" max="27" width="17.664062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/>
      <c r="D3" s="46"/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4500000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299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0</v>
      </c>
      <c r="D4" s="54"/>
      <c r="E4" s="53">
        <f>SUM(E6:E36)</f>
        <v>0</v>
      </c>
      <c r="F4" s="54"/>
      <c r="G4" s="97">
        <f>SUM(G6:G36)</f>
        <v>1.3749999999999998</v>
      </c>
      <c r="H4" s="56"/>
      <c r="I4" s="56"/>
      <c r="J4" s="56"/>
      <c r="K4" s="56"/>
      <c r="L4" s="53">
        <f t="shared" ref="L4:Q4" si="0">SUM(L6:L35)</f>
        <v>6</v>
      </c>
      <c r="M4" s="133">
        <f t="shared" si="0"/>
        <v>6.5</v>
      </c>
      <c r="N4" s="112">
        <f t="shared" si="0"/>
        <v>1.125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97">
        <f>SUM(R6:R36)</f>
        <v>9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/>
      <c r="E6" s="66"/>
      <c r="F6" s="68"/>
      <c r="G6" s="69">
        <f t="shared" ref="G6:G36" si="1">((K6-J6)+(I6-H6))</f>
        <v>0</v>
      </c>
      <c r="H6" s="100">
        <v>0</v>
      </c>
      <c r="I6" s="100">
        <v>0</v>
      </c>
      <c r="J6" s="100">
        <v>0</v>
      </c>
      <c r="K6" s="100">
        <v>0</v>
      </c>
      <c r="L6" s="108">
        <f>IF(G6&gt;0,1,IF(G6=0,0," "))</f>
        <v>0</v>
      </c>
      <c r="M6" s="107"/>
      <c r="N6" s="106"/>
      <c r="O6" s="106"/>
      <c r="P6" s="106"/>
      <c r="Q6" s="106"/>
      <c r="R6" s="73">
        <f t="shared" ref="R6:R35" si="2">IF(AND(SUM(G6+M6+N6+O6+Q6+S6)=0,P6&lt;&gt;0),0,SUM(G6+M6+N6+O6+Q6+S6)-IF(AND(SUM(M6:O6,Q6,S6)=P6,G6=0),P6,0))</f>
        <v>0</v>
      </c>
      <c r="S6" s="74"/>
      <c r="T6" s="74"/>
      <c r="U6" s="134"/>
      <c r="V6" s="77"/>
      <c r="W6" s="77" t="s">
        <v>151</v>
      </c>
      <c r="Y6" s="78" t="s">
        <v>131</v>
      </c>
      <c r="Z6" s="79" t="str">
        <f t="array" aca="1" ref="Z6" ca="1">MID(CELL("filename", Z6), FIND("]", CELL("filename", Z6)) + 1, 31)</f>
        <v>آبپاش 911 شماره 1</v>
      </c>
      <c r="AA6" s="78" t="s">
        <v>132</v>
      </c>
      <c r="AB6" s="80" t="s">
        <v>300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/>
      <c r="E7" s="66"/>
      <c r="F7" s="67"/>
      <c r="G7" s="69">
        <f t="shared" si="1"/>
        <v>0</v>
      </c>
      <c r="H7" s="100">
        <v>0</v>
      </c>
      <c r="I7" s="100">
        <v>0</v>
      </c>
      <c r="J7" s="100">
        <v>0</v>
      </c>
      <c r="K7" s="100">
        <v>0</v>
      </c>
      <c r="L7" s="108">
        <f t="shared" ref="L7:L36" si="3">IF(G7&gt;0,1,IF(G7=0,0," "))</f>
        <v>0</v>
      </c>
      <c r="M7" s="100">
        <v>0.375</v>
      </c>
      <c r="N7" s="106"/>
      <c r="O7" s="106"/>
      <c r="P7" s="106"/>
      <c r="Q7" s="106"/>
      <c r="R7" s="73">
        <f t="shared" si="2"/>
        <v>0.375</v>
      </c>
      <c r="S7" s="74"/>
      <c r="T7" s="74"/>
      <c r="U7" s="102" t="s">
        <v>301</v>
      </c>
      <c r="V7" s="77"/>
      <c r="W7" s="77" t="s">
        <v>151</v>
      </c>
      <c r="Y7" s="81" t="s">
        <v>136</v>
      </c>
      <c r="Z7" s="113" t="s">
        <v>302</v>
      </c>
      <c r="AA7" s="78" t="s">
        <v>138</v>
      </c>
      <c r="AB7" s="82" t="s">
        <v>303</v>
      </c>
    </row>
    <row r="8" spans="1:42" ht="65.25" customHeight="1" x14ac:dyDescent="0.3">
      <c r="A8" s="65" t="s">
        <v>140</v>
      </c>
      <c r="B8" s="66" t="s">
        <v>141</v>
      </c>
      <c r="C8" s="101"/>
      <c r="D8" s="99"/>
      <c r="E8" s="66"/>
      <c r="F8" s="67"/>
      <c r="G8" s="69">
        <f t="shared" si="1"/>
        <v>0.25</v>
      </c>
      <c r="H8" s="100">
        <v>0.375</v>
      </c>
      <c r="I8" s="100">
        <v>0.5</v>
      </c>
      <c r="J8" s="100">
        <v>0.54166666666666663</v>
      </c>
      <c r="K8" s="100">
        <v>0.66666666666666663</v>
      </c>
      <c r="L8" s="106">
        <v>0</v>
      </c>
      <c r="M8" s="100">
        <v>0.125</v>
      </c>
      <c r="N8" s="106"/>
      <c r="O8" s="106"/>
      <c r="P8" s="106"/>
      <c r="Q8" s="106"/>
      <c r="R8" s="73">
        <f t="shared" si="2"/>
        <v>0.375</v>
      </c>
      <c r="S8" s="74"/>
      <c r="T8" s="74"/>
      <c r="U8" s="71" t="s">
        <v>304</v>
      </c>
      <c r="V8" s="77" t="s">
        <v>305</v>
      </c>
      <c r="W8" s="77" t="s">
        <v>151</v>
      </c>
      <c r="Y8" s="81" t="s">
        <v>144</v>
      </c>
      <c r="Z8" s="113" t="s">
        <v>306</v>
      </c>
      <c r="AA8" s="81" t="s">
        <v>146</v>
      </c>
      <c r="AB8" s="83"/>
    </row>
    <row r="9" spans="1:42" ht="40.200000000000003" customHeight="1" x14ac:dyDescent="0.3">
      <c r="A9" s="65" t="s">
        <v>148</v>
      </c>
      <c r="B9" s="66" t="s">
        <v>149</v>
      </c>
      <c r="C9" s="101"/>
      <c r="D9" s="99"/>
      <c r="E9" s="66"/>
      <c r="F9" s="67"/>
      <c r="G9" s="69">
        <f t="shared" si="1"/>
        <v>0.16666666666666663</v>
      </c>
      <c r="H9" s="100">
        <v>0.41666666666666669</v>
      </c>
      <c r="I9" s="100">
        <v>0.45833333333333331</v>
      </c>
      <c r="J9" s="100">
        <v>0.54166666666666663</v>
      </c>
      <c r="K9" s="100">
        <v>0.66666666666666663</v>
      </c>
      <c r="L9" s="108">
        <f t="shared" si="3"/>
        <v>1</v>
      </c>
      <c r="M9" s="100">
        <v>0.20833333333333334</v>
      </c>
      <c r="N9" s="106"/>
      <c r="O9" s="106"/>
      <c r="P9" s="106"/>
      <c r="Q9" s="106"/>
      <c r="R9" s="73">
        <f t="shared" si="2"/>
        <v>0.375</v>
      </c>
      <c r="S9" s="74"/>
      <c r="T9" s="74"/>
      <c r="U9" s="71" t="s">
        <v>307</v>
      </c>
      <c r="V9" s="77" t="s">
        <v>305</v>
      </c>
      <c r="W9" s="77" t="s">
        <v>151</v>
      </c>
      <c r="Y9" s="81" t="s">
        <v>152</v>
      </c>
      <c r="Z9" s="83" t="s">
        <v>153</v>
      </c>
      <c r="AA9" s="81"/>
      <c r="AB9" s="84"/>
    </row>
    <row r="10" spans="1:42" ht="40.200000000000003" customHeight="1" x14ac:dyDescent="0.3">
      <c r="A10" s="65" t="s">
        <v>154</v>
      </c>
      <c r="B10" s="66" t="s">
        <v>155</v>
      </c>
      <c r="C10" s="66"/>
      <c r="D10" s="99"/>
      <c r="E10" s="66"/>
      <c r="F10" s="67"/>
      <c r="G10" s="69">
        <f t="shared" si="1"/>
        <v>0.16666666666666657</v>
      </c>
      <c r="H10" s="100">
        <v>0.41666666666666669</v>
      </c>
      <c r="I10" s="100">
        <v>0.5</v>
      </c>
      <c r="J10" s="100">
        <v>0.58333333333333337</v>
      </c>
      <c r="K10" s="100">
        <v>0.66666666666666663</v>
      </c>
      <c r="L10" s="123">
        <f t="shared" si="3"/>
        <v>1</v>
      </c>
      <c r="M10" s="120">
        <v>0.20833333333333334</v>
      </c>
      <c r="N10" s="122"/>
      <c r="O10" s="123"/>
      <c r="P10" s="123"/>
      <c r="Q10" s="123"/>
      <c r="R10" s="73">
        <f t="shared" si="2"/>
        <v>0.37499999999999989</v>
      </c>
      <c r="S10" s="74"/>
      <c r="T10" s="85"/>
      <c r="U10" s="103" t="s">
        <v>308</v>
      </c>
      <c r="V10" s="77" t="s">
        <v>305</v>
      </c>
      <c r="W10" s="77" t="s">
        <v>151</v>
      </c>
      <c r="X10" s="42"/>
      <c r="Y10" s="81" t="s">
        <v>157</v>
      </c>
      <c r="Z10" s="83" t="s">
        <v>153</v>
      </c>
      <c r="AA10" s="81"/>
      <c r="AB10" s="83"/>
    </row>
    <row r="11" spans="1:42" ht="40.200000000000003" customHeight="1" x14ac:dyDescent="0.3">
      <c r="A11" s="65" t="s">
        <v>158</v>
      </c>
      <c r="B11" s="66" t="s">
        <v>159</v>
      </c>
      <c r="C11" s="66"/>
      <c r="D11" s="99"/>
      <c r="E11" s="66"/>
      <c r="F11" s="68"/>
      <c r="G11" s="69">
        <f t="shared" si="1"/>
        <v>8.3333333333333315E-2</v>
      </c>
      <c r="H11" s="100">
        <v>0.41666666666666669</v>
      </c>
      <c r="I11" s="100">
        <v>0.5</v>
      </c>
      <c r="J11" s="100">
        <v>0</v>
      </c>
      <c r="K11" s="100">
        <v>0</v>
      </c>
      <c r="L11" s="108">
        <f t="shared" si="3"/>
        <v>1</v>
      </c>
      <c r="M11" s="100">
        <v>0.29166666666666669</v>
      </c>
      <c r="N11" s="107"/>
      <c r="O11" s="106"/>
      <c r="P11" s="106"/>
      <c r="Q11" s="106"/>
      <c r="R11" s="73">
        <f t="shared" si="2"/>
        <v>0.375</v>
      </c>
      <c r="S11" s="74"/>
      <c r="T11" s="74"/>
      <c r="U11" s="71" t="s">
        <v>309</v>
      </c>
      <c r="V11" s="77" t="s">
        <v>305</v>
      </c>
      <c r="W11" s="77" t="s">
        <v>151</v>
      </c>
      <c r="X11" s="42"/>
      <c r="Y11" s="81" t="s">
        <v>161</v>
      </c>
      <c r="Z11" s="83" t="s">
        <v>262</v>
      </c>
      <c r="AA11" s="81" t="s">
        <v>163</v>
      </c>
      <c r="AB11" s="83" t="s">
        <v>244</v>
      </c>
    </row>
    <row r="12" spans="1:42" ht="68.25" customHeight="1" x14ac:dyDescent="0.3">
      <c r="A12" s="65" t="s">
        <v>165</v>
      </c>
      <c r="B12" s="66" t="s">
        <v>166</v>
      </c>
      <c r="C12" s="66"/>
      <c r="D12" s="99"/>
      <c r="E12" s="66"/>
      <c r="F12" s="67"/>
      <c r="G12" s="69">
        <f t="shared" si="1"/>
        <v>0.25000000000000006</v>
      </c>
      <c r="H12" s="100">
        <v>0.29166666666666669</v>
      </c>
      <c r="I12" s="100">
        <v>0.5</v>
      </c>
      <c r="J12" s="100">
        <v>0.54166666666666663</v>
      </c>
      <c r="K12" s="100">
        <v>0.58333333333333337</v>
      </c>
      <c r="L12" s="108">
        <f t="shared" si="3"/>
        <v>1</v>
      </c>
      <c r="M12" s="120">
        <v>0.125</v>
      </c>
      <c r="N12" s="122"/>
      <c r="O12" s="123"/>
      <c r="P12" s="123"/>
      <c r="Q12" s="123"/>
      <c r="R12" s="73">
        <f t="shared" si="2"/>
        <v>0.37500000000000006</v>
      </c>
      <c r="S12" s="74"/>
      <c r="T12" s="85"/>
      <c r="U12" s="71" t="s">
        <v>310</v>
      </c>
      <c r="V12" s="77" t="s">
        <v>305</v>
      </c>
      <c r="W12" s="77" t="s">
        <v>151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/>
      <c r="E13" s="66"/>
      <c r="F13" s="68"/>
      <c r="G13" s="69">
        <f t="shared" si="1"/>
        <v>0</v>
      </c>
      <c r="H13" s="100">
        <v>0</v>
      </c>
      <c r="I13" s="100">
        <v>0</v>
      </c>
      <c r="J13" s="100">
        <v>0</v>
      </c>
      <c r="K13" s="100">
        <v>0</v>
      </c>
      <c r="L13" s="106">
        <v>0</v>
      </c>
      <c r="M13" s="107"/>
      <c r="N13" s="107"/>
      <c r="O13" s="106"/>
      <c r="P13" s="106"/>
      <c r="Q13" s="106"/>
      <c r="R13" s="73">
        <f t="shared" si="2"/>
        <v>0</v>
      </c>
      <c r="S13" s="74"/>
      <c r="T13" s="74"/>
      <c r="U13" s="134"/>
      <c r="V13" s="77" t="s">
        <v>305</v>
      </c>
      <c r="W13" s="77" t="s">
        <v>151</v>
      </c>
      <c r="X13" s="42"/>
      <c r="Y13" s="81" t="s">
        <v>170</v>
      </c>
      <c r="Z13" s="83"/>
    </row>
    <row r="14" spans="1:42" ht="40.200000000000003" customHeight="1" x14ac:dyDescent="0.3">
      <c r="A14" s="65" t="s">
        <v>171</v>
      </c>
      <c r="B14" s="66" t="s">
        <v>135</v>
      </c>
      <c r="C14" s="66"/>
      <c r="D14" s="99"/>
      <c r="E14" s="66"/>
      <c r="F14" s="67"/>
      <c r="G14" s="69">
        <f t="shared" si="1"/>
        <v>0.16666666666666657</v>
      </c>
      <c r="H14" s="100">
        <v>0.375</v>
      </c>
      <c r="I14" s="100">
        <v>0.45833333333333331</v>
      </c>
      <c r="J14" s="100">
        <v>0.58333333333333337</v>
      </c>
      <c r="K14" s="100">
        <v>0.66666666666666663</v>
      </c>
      <c r="L14" s="108">
        <f t="shared" si="3"/>
        <v>1</v>
      </c>
      <c r="M14" s="100">
        <v>0.20833333333333334</v>
      </c>
      <c r="N14" s="107"/>
      <c r="O14" s="106"/>
      <c r="P14" s="106"/>
      <c r="Q14" s="106"/>
      <c r="R14" s="73">
        <f t="shared" si="2"/>
        <v>0.37499999999999989</v>
      </c>
      <c r="S14" s="74"/>
      <c r="T14" s="74"/>
      <c r="U14" s="71" t="s">
        <v>311</v>
      </c>
      <c r="V14" s="77" t="s">
        <v>312</v>
      </c>
      <c r="W14" s="77" t="s">
        <v>151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99"/>
      <c r="E15" s="66"/>
      <c r="F15" s="68"/>
      <c r="G15" s="69">
        <f t="shared" si="1"/>
        <v>0</v>
      </c>
      <c r="H15" s="100">
        <v>0</v>
      </c>
      <c r="I15" s="100">
        <v>0</v>
      </c>
      <c r="J15" s="100">
        <v>0</v>
      </c>
      <c r="K15" s="100">
        <v>0</v>
      </c>
      <c r="L15" s="106">
        <v>0</v>
      </c>
      <c r="M15" s="110">
        <v>0.375</v>
      </c>
      <c r="N15" s="106"/>
      <c r="O15" s="106"/>
      <c r="P15" s="106"/>
      <c r="Q15" s="106"/>
      <c r="R15" s="73">
        <f t="shared" si="2"/>
        <v>0.375</v>
      </c>
      <c r="S15" s="74"/>
      <c r="T15" s="74"/>
      <c r="U15" s="71" t="s">
        <v>301</v>
      </c>
      <c r="V15" s="77"/>
      <c r="W15" s="77" t="s">
        <v>151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/>
      <c r="E16" s="66"/>
      <c r="F16" s="68"/>
      <c r="G16" s="69">
        <f t="shared" si="1"/>
        <v>0</v>
      </c>
      <c r="H16" s="100">
        <v>0</v>
      </c>
      <c r="I16" s="100">
        <v>0</v>
      </c>
      <c r="J16" s="100">
        <v>0</v>
      </c>
      <c r="K16" s="100">
        <v>0</v>
      </c>
      <c r="L16" s="108">
        <f t="shared" si="3"/>
        <v>0</v>
      </c>
      <c r="M16" s="110">
        <v>0.375</v>
      </c>
      <c r="N16" s="107"/>
      <c r="O16" s="106"/>
      <c r="P16" s="106"/>
      <c r="Q16" s="106"/>
      <c r="R16" s="73">
        <f t="shared" si="2"/>
        <v>0.375</v>
      </c>
      <c r="S16" s="74"/>
      <c r="T16" s="74"/>
      <c r="U16" s="71" t="s">
        <v>301</v>
      </c>
      <c r="V16" s="77"/>
      <c r="W16" s="77" t="s">
        <v>151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/>
      <c r="E17" s="66"/>
      <c r="F17" s="68"/>
      <c r="G17" s="69">
        <f t="shared" si="1"/>
        <v>0</v>
      </c>
      <c r="H17" s="100">
        <v>0</v>
      </c>
      <c r="I17" s="100">
        <v>0</v>
      </c>
      <c r="J17" s="100">
        <v>0</v>
      </c>
      <c r="K17" s="100">
        <v>0</v>
      </c>
      <c r="L17" s="121">
        <f t="shared" si="3"/>
        <v>0</v>
      </c>
      <c r="M17" s="107"/>
      <c r="N17" s="129">
        <v>0.375</v>
      </c>
      <c r="O17" s="123"/>
      <c r="P17" s="123"/>
      <c r="Q17" s="123"/>
      <c r="R17" s="73">
        <f t="shared" si="2"/>
        <v>0.375</v>
      </c>
      <c r="S17" s="74"/>
      <c r="T17" s="85"/>
      <c r="U17" s="71" t="s">
        <v>232</v>
      </c>
      <c r="V17" s="77"/>
      <c r="W17" s="77" t="s">
        <v>151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101"/>
      <c r="D18" s="99"/>
      <c r="E18" s="66"/>
      <c r="F18" s="68"/>
      <c r="G18" s="69">
        <f t="shared" si="1"/>
        <v>0</v>
      </c>
      <c r="H18" s="100">
        <v>0</v>
      </c>
      <c r="I18" s="100">
        <v>0</v>
      </c>
      <c r="J18" s="100">
        <v>0</v>
      </c>
      <c r="K18" s="100">
        <v>0</v>
      </c>
      <c r="L18" s="108">
        <f t="shared" si="3"/>
        <v>0</v>
      </c>
      <c r="M18" s="107"/>
      <c r="N18" s="100">
        <v>0.375</v>
      </c>
      <c r="O18" s="106"/>
      <c r="P18" s="106"/>
      <c r="Q18" s="106"/>
      <c r="R18" s="73">
        <f t="shared" si="2"/>
        <v>0.375</v>
      </c>
      <c r="S18" s="74"/>
      <c r="T18" s="74"/>
      <c r="U18" s="71" t="s">
        <v>232</v>
      </c>
      <c r="V18" s="77"/>
      <c r="W18" s="77" t="s">
        <v>151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101"/>
      <c r="D19" s="99"/>
      <c r="E19" s="66"/>
      <c r="F19" s="68"/>
      <c r="G19" s="69">
        <f t="shared" si="1"/>
        <v>0</v>
      </c>
      <c r="H19" s="100">
        <v>0</v>
      </c>
      <c r="I19" s="100">
        <v>0</v>
      </c>
      <c r="J19" s="100">
        <v>0</v>
      </c>
      <c r="K19" s="100">
        <v>0</v>
      </c>
      <c r="L19" s="108">
        <f t="shared" si="3"/>
        <v>0</v>
      </c>
      <c r="M19" s="100">
        <v>0.375</v>
      </c>
      <c r="N19" s="122"/>
      <c r="O19" s="123"/>
      <c r="P19" s="123"/>
      <c r="Q19" s="123"/>
      <c r="R19" s="73">
        <f t="shared" si="2"/>
        <v>0.375</v>
      </c>
      <c r="S19" s="74"/>
      <c r="T19" s="74"/>
      <c r="U19" s="71" t="s">
        <v>301</v>
      </c>
      <c r="V19" s="77"/>
      <c r="W19" s="77" t="s">
        <v>151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101"/>
      <c r="D20" s="99"/>
      <c r="E20" s="66"/>
      <c r="F20" s="68"/>
      <c r="G20" s="69">
        <f t="shared" si="1"/>
        <v>0</v>
      </c>
      <c r="H20" s="100">
        <v>0</v>
      </c>
      <c r="I20" s="100">
        <v>0</v>
      </c>
      <c r="J20" s="100">
        <v>0</v>
      </c>
      <c r="K20" s="100">
        <v>0</v>
      </c>
      <c r="L20" s="108">
        <f t="shared" si="3"/>
        <v>0</v>
      </c>
      <c r="M20" s="107"/>
      <c r="N20" s="107"/>
      <c r="O20" s="106"/>
      <c r="P20" s="106"/>
      <c r="Q20" s="106"/>
      <c r="R20" s="73">
        <f t="shared" si="2"/>
        <v>0</v>
      </c>
      <c r="S20" s="74"/>
      <c r="T20" s="74"/>
      <c r="U20" s="134"/>
      <c r="V20" s="77"/>
      <c r="W20" s="77" t="s">
        <v>151</v>
      </c>
      <c r="X20" s="42"/>
    </row>
    <row r="21" spans="1:24" ht="40.200000000000003" customHeight="1" x14ac:dyDescent="0.3">
      <c r="A21" s="65" t="s">
        <v>185</v>
      </c>
      <c r="B21" s="66" t="s">
        <v>135</v>
      </c>
      <c r="C21" s="101"/>
      <c r="D21" s="99"/>
      <c r="E21" s="66"/>
      <c r="F21" s="68"/>
      <c r="G21" s="69">
        <f t="shared" si="1"/>
        <v>0</v>
      </c>
      <c r="H21" s="100">
        <v>0</v>
      </c>
      <c r="I21" s="100">
        <v>0</v>
      </c>
      <c r="J21" s="100">
        <v>0</v>
      </c>
      <c r="K21" s="100">
        <v>0</v>
      </c>
      <c r="L21" s="108">
        <f t="shared" si="3"/>
        <v>0</v>
      </c>
      <c r="M21" s="110">
        <v>0.375</v>
      </c>
      <c r="N21" s="107"/>
      <c r="O21" s="106"/>
      <c r="P21" s="106"/>
      <c r="Q21" s="106"/>
      <c r="R21" s="73">
        <f t="shared" si="2"/>
        <v>0.375</v>
      </c>
      <c r="S21" s="74"/>
      <c r="T21" s="74"/>
      <c r="U21" s="71" t="s">
        <v>301</v>
      </c>
      <c r="V21" s="77"/>
      <c r="W21" s="77" t="s">
        <v>151</v>
      </c>
      <c r="X21" s="42"/>
    </row>
    <row r="22" spans="1:24" ht="66.75" customHeight="1" x14ac:dyDescent="0.3">
      <c r="A22" s="65" t="s">
        <v>187</v>
      </c>
      <c r="B22" s="66" t="s">
        <v>141</v>
      </c>
      <c r="C22" s="66"/>
      <c r="D22" s="99"/>
      <c r="E22" s="66"/>
      <c r="F22" s="68"/>
      <c r="G22" s="69">
        <f t="shared" si="1"/>
        <v>0.29166666666666669</v>
      </c>
      <c r="H22" s="100">
        <v>0.29166666666666669</v>
      </c>
      <c r="I22" s="100">
        <v>0.5</v>
      </c>
      <c r="J22" s="100">
        <v>0.54166666666666663</v>
      </c>
      <c r="K22" s="100">
        <v>0.625</v>
      </c>
      <c r="L22" s="106">
        <f t="shared" si="3"/>
        <v>1</v>
      </c>
      <c r="M22" s="107">
        <v>8.3333333333333329E-2</v>
      </c>
      <c r="N22" s="106"/>
      <c r="O22" s="106"/>
      <c r="P22" s="106"/>
      <c r="Q22" s="106"/>
      <c r="R22" s="73">
        <f t="shared" si="2"/>
        <v>0.375</v>
      </c>
      <c r="S22" s="74"/>
      <c r="T22" s="74"/>
      <c r="U22" s="71" t="s">
        <v>313</v>
      </c>
      <c r="V22" s="77" t="s">
        <v>305</v>
      </c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/>
      <c r="D23" s="99"/>
      <c r="E23" s="66"/>
      <c r="F23" s="68"/>
      <c r="G23" s="69">
        <f t="shared" si="1"/>
        <v>0</v>
      </c>
      <c r="H23" s="100">
        <v>0</v>
      </c>
      <c r="I23" s="100">
        <v>0</v>
      </c>
      <c r="J23" s="100">
        <v>0</v>
      </c>
      <c r="K23" s="100">
        <v>0</v>
      </c>
      <c r="L23" s="108">
        <f t="shared" si="3"/>
        <v>0</v>
      </c>
      <c r="M23" s="110">
        <v>0.375</v>
      </c>
      <c r="N23" s="107"/>
      <c r="O23" s="106"/>
      <c r="P23" s="106"/>
      <c r="Q23" s="106"/>
      <c r="R23" s="73">
        <f t="shared" si="2"/>
        <v>0.375</v>
      </c>
      <c r="S23" s="74"/>
      <c r="T23" s="74"/>
      <c r="U23" s="71" t="s">
        <v>301</v>
      </c>
      <c r="V23" s="77"/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/>
      <c r="E24" s="66"/>
      <c r="F24" s="67"/>
      <c r="G24" s="69">
        <f t="shared" si="1"/>
        <v>0</v>
      </c>
      <c r="H24" s="100">
        <v>0</v>
      </c>
      <c r="I24" s="100">
        <v>0</v>
      </c>
      <c r="J24" s="100">
        <v>0</v>
      </c>
      <c r="K24" s="100">
        <v>0</v>
      </c>
      <c r="L24" s="123">
        <f t="shared" si="3"/>
        <v>0</v>
      </c>
      <c r="M24" s="110">
        <v>0.375</v>
      </c>
      <c r="N24" s="122"/>
      <c r="O24" s="123"/>
      <c r="P24" s="123"/>
      <c r="Q24" s="123"/>
      <c r="R24" s="73">
        <f t="shared" si="2"/>
        <v>0.375</v>
      </c>
      <c r="S24" s="74"/>
      <c r="T24" s="85"/>
      <c r="U24" s="71" t="s">
        <v>301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/>
      <c r="E25" s="66"/>
      <c r="F25" s="68"/>
      <c r="G25" s="69">
        <f t="shared" si="1"/>
        <v>0</v>
      </c>
      <c r="H25" s="100">
        <v>0</v>
      </c>
      <c r="I25" s="100">
        <v>0</v>
      </c>
      <c r="J25" s="100">
        <v>0</v>
      </c>
      <c r="K25" s="100">
        <v>0</v>
      </c>
      <c r="L25" s="71">
        <f t="shared" si="3"/>
        <v>0</v>
      </c>
      <c r="M25" s="110">
        <v>0.375</v>
      </c>
      <c r="N25" s="65"/>
      <c r="O25" s="65"/>
      <c r="P25" s="65"/>
      <c r="Q25" s="65"/>
      <c r="R25" s="73">
        <f t="shared" si="2"/>
        <v>0.375</v>
      </c>
      <c r="S25" s="74"/>
      <c r="T25" s="74"/>
      <c r="U25" s="71" t="s">
        <v>301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/>
      <c r="D26" s="99"/>
      <c r="E26" s="66"/>
      <c r="F26" s="68"/>
      <c r="G26" s="69">
        <f t="shared" si="1"/>
        <v>0</v>
      </c>
      <c r="H26" s="100">
        <v>0</v>
      </c>
      <c r="I26" s="100">
        <v>0</v>
      </c>
      <c r="J26" s="100">
        <v>0</v>
      </c>
      <c r="K26" s="100">
        <v>0</v>
      </c>
      <c r="L26" s="71">
        <f t="shared" si="3"/>
        <v>0</v>
      </c>
      <c r="M26" s="110">
        <v>0.375</v>
      </c>
      <c r="N26" s="65"/>
      <c r="O26" s="65"/>
      <c r="P26" s="65"/>
      <c r="Q26" s="65"/>
      <c r="R26" s="73">
        <f t="shared" si="2"/>
        <v>0.375</v>
      </c>
      <c r="S26" s="74"/>
      <c r="T26" s="85"/>
      <c r="U26" s="71" t="s">
        <v>301</v>
      </c>
      <c r="V26" s="77"/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/>
      <c r="E27" s="66"/>
      <c r="F27" s="68"/>
      <c r="G27" s="69">
        <f t="shared" si="1"/>
        <v>0</v>
      </c>
      <c r="H27" s="100">
        <v>0</v>
      </c>
      <c r="I27" s="100">
        <v>0</v>
      </c>
      <c r="J27" s="100">
        <v>0</v>
      </c>
      <c r="K27" s="100">
        <v>0</v>
      </c>
      <c r="L27" s="71">
        <f t="shared" si="3"/>
        <v>0</v>
      </c>
      <c r="M27" s="70"/>
      <c r="N27" s="65"/>
      <c r="O27" s="65"/>
      <c r="P27" s="65"/>
      <c r="Q27" s="65"/>
      <c r="R27" s="73">
        <f t="shared" si="2"/>
        <v>0</v>
      </c>
      <c r="S27" s="74"/>
      <c r="T27" s="74"/>
      <c r="U27" s="135"/>
      <c r="V27" s="77"/>
      <c r="W27" s="77" t="s">
        <v>151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/>
      <c r="E28" s="66"/>
      <c r="F28" s="68"/>
      <c r="G28" s="69">
        <f t="shared" si="1"/>
        <v>0</v>
      </c>
      <c r="H28" s="100">
        <v>0</v>
      </c>
      <c r="I28" s="100">
        <v>0</v>
      </c>
      <c r="J28" s="100">
        <v>0</v>
      </c>
      <c r="K28" s="100">
        <v>0</v>
      </c>
      <c r="L28" s="71">
        <f t="shared" si="3"/>
        <v>0</v>
      </c>
      <c r="M28" s="70">
        <v>0.375</v>
      </c>
      <c r="N28" s="65"/>
      <c r="O28" s="65"/>
      <c r="P28" s="65"/>
      <c r="Q28" s="65"/>
      <c r="R28" s="73">
        <f t="shared" si="2"/>
        <v>0.375</v>
      </c>
      <c r="S28" s="74"/>
      <c r="T28" s="74"/>
      <c r="U28" s="65" t="s">
        <v>301</v>
      </c>
      <c r="V28" s="77"/>
      <c r="W28" s="77" t="s">
        <v>151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/>
      <c r="E29" s="66"/>
      <c r="F29" s="68"/>
      <c r="G29" s="69">
        <f t="shared" si="1"/>
        <v>0</v>
      </c>
      <c r="H29" s="100">
        <v>0</v>
      </c>
      <c r="I29" s="100">
        <v>0</v>
      </c>
      <c r="J29" s="100">
        <v>0</v>
      </c>
      <c r="K29" s="100">
        <v>0</v>
      </c>
      <c r="L29" s="71">
        <f t="shared" si="3"/>
        <v>0</v>
      </c>
      <c r="M29" s="70">
        <v>0.375</v>
      </c>
      <c r="N29" s="65"/>
      <c r="O29" s="65"/>
      <c r="P29" s="65"/>
      <c r="Q29" s="65"/>
      <c r="R29" s="73">
        <f t="shared" si="2"/>
        <v>0.375</v>
      </c>
      <c r="S29" s="74"/>
      <c r="T29" s="74"/>
      <c r="U29" s="65" t="s">
        <v>301</v>
      </c>
      <c r="V29" s="77"/>
      <c r="W29" s="77" t="s">
        <v>151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/>
      <c r="E30" s="66"/>
      <c r="F30" s="67"/>
      <c r="G30" s="69">
        <f t="shared" si="1"/>
        <v>0</v>
      </c>
      <c r="H30" s="100">
        <v>0</v>
      </c>
      <c r="I30" s="100">
        <v>0</v>
      </c>
      <c r="J30" s="100">
        <v>0</v>
      </c>
      <c r="K30" s="100">
        <v>0</v>
      </c>
      <c r="L30" s="71">
        <f t="shared" si="3"/>
        <v>0</v>
      </c>
      <c r="M30" s="70">
        <v>0.375</v>
      </c>
      <c r="N30" s="65"/>
      <c r="O30" s="65"/>
      <c r="P30" s="65"/>
      <c r="Q30" s="65"/>
      <c r="R30" s="73">
        <f t="shared" si="2"/>
        <v>0.375</v>
      </c>
      <c r="S30" s="74"/>
      <c r="T30" s="74"/>
      <c r="U30" s="65" t="s">
        <v>301</v>
      </c>
      <c r="V30" s="77"/>
      <c r="W30" s="77" t="s">
        <v>151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/>
      <c r="E31" s="66"/>
      <c r="F31" s="67"/>
      <c r="G31" s="69">
        <f t="shared" si="1"/>
        <v>0</v>
      </c>
      <c r="H31" s="100">
        <v>0</v>
      </c>
      <c r="I31" s="100">
        <v>0</v>
      </c>
      <c r="J31" s="100">
        <v>0</v>
      </c>
      <c r="K31" s="100">
        <v>0</v>
      </c>
      <c r="L31" s="71">
        <f t="shared" si="3"/>
        <v>0</v>
      </c>
      <c r="M31" s="70"/>
      <c r="N31" s="70">
        <v>0.375</v>
      </c>
      <c r="O31" s="65"/>
      <c r="P31" s="65"/>
      <c r="Q31" s="65"/>
      <c r="R31" s="73">
        <f t="shared" si="2"/>
        <v>0.375</v>
      </c>
      <c r="S31" s="74"/>
      <c r="T31" s="85"/>
      <c r="U31" s="65" t="s">
        <v>229</v>
      </c>
      <c r="V31" s="77"/>
      <c r="W31" s="77" t="s">
        <v>151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/>
      <c r="D32" s="99"/>
      <c r="E32" s="66"/>
      <c r="F32" s="67"/>
      <c r="G32" s="69">
        <f t="shared" si="1"/>
        <v>0</v>
      </c>
      <c r="H32" s="100">
        <v>0</v>
      </c>
      <c r="I32" s="100">
        <v>0</v>
      </c>
      <c r="J32" s="100">
        <v>0</v>
      </c>
      <c r="K32" s="100">
        <v>0</v>
      </c>
      <c r="L32" s="71">
        <f t="shared" si="3"/>
        <v>0</v>
      </c>
      <c r="M32" s="70">
        <v>0.375</v>
      </c>
      <c r="N32" s="65"/>
      <c r="O32" s="65"/>
      <c r="P32" s="65"/>
      <c r="Q32" s="65"/>
      <c r="R32" s="73">
        <f t="shared" si="2"/>
        <v>0.375</v>
      </c>
      <c r="S32" s="74"/>
      <c r="T32" s="74"/>
      <c r="U32" s="65" t="s">
        <v>301</v>
      </c>
      <c r="V32" s="77"/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/>
      <c r="D33" s="99"/>
      <c r="E33" s="66"/>
      <c r="F33" s="67"/>
      <c r="G33" s="69">
        <f t="shared" si="1"/>
        <v>0</v>
      </c>
      <c r="H33" s="100">
        <v>0</v>
      </c>
      <c r="I33" s="100">
        <v>0</v>
      </c>
      <c r="J33" s="100">
        <v>0</v>
      </c>
      <c r="K33" s="100">
        <v>0</v>
      </c>
      <c r="L33" s="71">
        <f t="shared" si="3"/>
        <v>0</v>
      </c>
      <c r="M33" s="70">
        <v>0.375</v>
      </c>
      <c r="N33" s="65"/>
      <c r="O33" s="65"/>
      <c r="P33" s="65"/>
      <c r="Q33" s="65"/>
      <c r="R33" s="73">
        <f t="shared" si="2"/>
        <v>0.375</v>
      </c>
      <c r="S33" s="74"/>
      <c r="T33" s="85"/>
      <c r="U33" s="65" t="s">
        <v>301</v>
      </c>
      <c r="V33" s="77"/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/>
      <c r="E34" s="66"/>
      <c r="F34" s="67"/>
      <c r="G34" s="69">
        <f t="shared" si="1"/>
        <v>0</v>
      </c>
      <c r="H34" s="100">
        <v>0</v>
      </c>
      <c r="I34" s="100">
        <v>0</v>
      </c>
      <c r="J34" s="100">
        <v>0</v>
      </c>
      <c r="K34" s="100">
        <v>0</v>
      </c>
      <c r="L34" s="71">
        <v>0</v>
      </c>
      <c r="M34" s="70"/>
      <c r="N34" s="65"/>
      <c r="O34" s="65"/>
      <c r="P34" s="65"/>
      <c r="Q34" s="65"/>
      <c r="R34" s="73">
        <f t="shared" si="2"/>
        <v>0</v>
      </c>
      <c r="S34" s="74"/>
      <c r="T34" s="74"/>
      <c r="U34" s="135"/>
      <c r="V34" s="77"/>
      <c r="W34" s="77" t="s">
        <v>151</v>
      </c>
      <c r="X34" s="42"/>
    </row>
    <row r="35" spans="1:24" ht="40.200000000000003" customHeight="1" x14ac:dyDescent="0.3">
      <c r="A35" s="65" t="s">
        <v>205</v>
      </c>
      <c r="B35" s="66" t="s">
        <v>135</v>
      </c>
      <c r="C35" s="66"/>
      <c r="D35" s="99"/>
      <c r="E35" s="66"/>
      <c r="F35" s="68"/>
      <c r="G35" s="69">
        <f t="shared" si="1"/>
        <v>0</v>
      </c>
      <c r="H35" s="100">
        <v>0</v>
      </c>
      <c r="I35" s="100">
        <v>0</v>
      </c>
      <c r="J35" s="100">
        <v>0</v>
      </c>
      <c r="K35" s="100">
        <v>0</v>
      </c>
      <c r="L35" s="71">
        <v>0</v>
      </c>
      <c r="M35" s="70"/>
      <c r="N35" s="65"/>
      <c r="O35" s="65"/>
      <c r="P35" s="65"/>
      <c r="Q35" s="65"/>
      <c r="R35" s="73">
        <f t="shared" si="2"/>
        <v>0</v>
      </c>
      <c r="S35" s="74"/>
      <c r="T35" s="74"/>
      <c r="U35" s="135"/>
      <c r="V35" s="77"/>
      <c r="W35" s="77" t="s">
        <v>151</v>
      </c>
      <c r="X35" s="42"/>
    </row>
    <row r="36" spans="1:24" ht="40.200000000000003" customHeight="1" thickBot="1" x14ac:dyDescent="0.35">
      <c r="A36" s="65" t="s">
        <v>206</v>
      </c>
      <c r="B36" s="66"/>
      <c r="C36" s="66"/>
      <c r="D36" s="99"/>
      <c r="E36" s="66"/>
      <c r="F36" s="67"/>
      <c r="G36" s="69">
        <f t="shared" si="1"/>
        <v>0</v>
      </c>
      <c r="H36" s="100">
        <v>0</v>
      </c>
      <c r="I36" s="100">
        <v>0</v>
      </c>
      <c r="J36" s="100">
        <v>0</v>
      </c>
      <c r="K36" s="100">
        <v>0</v>
      </c>
      <c r="L36" s="71">
        <f t="shared" si="3"/>
        <v>0</v>
      </c>
      <c r="M36" s="65"/>
      <c r="N36" s="65"/>
      <c r="O36" s="65"/>
      <c r="P36" s="65"/>
      <c r="Q36" s="65"/>
      <c r="R36" s="73">
        <f t="shared" ref="R36" si="4">IF(AND(SUM(G36+M36+N36+O36+S36)=0,P36&lt;&gt;0),0,SUM(G36+M36+N36+O36+S36)-IF(AND(SUM(M36+N36+O36+S36-Q36)=P36,G36=0),P36,IF(AND(SUM(M36+N36+O36+S36)=P36,G36&lt;&gt;0),P36,)))</f>
        <v>0</v>
      </c>
      <c r="S36" s="74"/>
      <c r="T36" s="74"/>
      <c r="U36" s="105"/>
      <c r="V36" s="77"/>
      <c r="W36" s="77"/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1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6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F5825F10-4AF0-4941-8327-2AF5254F4A5F}"/>
    <dataValidation allowBlank="1" showErrorMessage="1" promptTitle="بعضی ماشین‌ها 2مدل حجم کار دارند" prompt="مثل تناژ و سرویسی" sqref="E3" xr:uid="{C72827CC-065F-4B37-A260-7A36AA4B207E}"/>
    <dataValidation allowBlank="1" showInputMessage="1" showErrorMessage="1" promptTitle="بعضی ماشین‌ها 2مدل حجم کار دارند" prompt="مثلا تناژ و سرویسی" sqref="E4" xr:uid="{84A06CB2-0718-4F8E-9730-5229D1E10945}"/>
    <dataValidation errorStyle="information" allowBlank="1" showInputMessage="1" promptTitle="واحد2" prompt="واحد حجم کار درج شود_x000a_مثال: سرویس_x000a_(بعضی ماشین‌ها 2مدل حجم کار دارند)_x000a_" sqref="F4" xr:uid="{1D26EE6D-000B-406B-A9CF-5693BCD88EB3}"/>
    <dataValidation allowBlank="1" showErrorMessage="1" promptTitle="واحد حجم (میزان) کار مورد انتظار" prompt="مثال: تن" sqref="F3" xr:uid="{D896443D-FBBE-47EE-ABEE-8B1C11FF222F}"/>
    <dataValidation allowBlank="1" showInputMessage="1" showErrorMessage="1" promptTitle="واحد حجم (میزان) کار مورد انتظار" prompt="مثال: تن" sqref="D3" xr:uid="{06B3FD51-F738-46BD-889A-B81B384A61D5}"/>
    <dataValidation errorStyle="information" allowBlank="1" showInputMessage="1" promptTitle="واحد" prompt="واحد حجم کار درج شود_x000a_مثال: متر مکعب" sqref="D4" xr:uid="{F2D414BF-3033-4A21-88FA-2DF503BAC7B4}"/>
  </dataValidations>
  <hyperlinks>
    <hyperlink ref="A1:A2" location="'کارکرد کلی'!A1" display="تاریخ" xr:uid="{A12C67C0-428B-4475-AE41-5C64E5B33C6B}"/>
    <hyperlink ref="Y3:AB4" location="'اطلاعات ماشین ها'!A1" display="شناسنامه و اطلاعات ماشین" xr:uid="{E122F148-A15B-466E-97D9-499151F1DB5A}"/>
  </hyperlinks>
  <pageMargins left="0.7" right="0.7" top="0.75" bottom="0.75" header="0.3" footer="0.3"/>
  <pageSetup scale="3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3872-7EA0-409C-A8DA-A1DE15B1859E}">
  <sheetPr>
    <tabColor rgb="FFFFFF00"/>
    <pageSetUpPr fitToPage="1"/>
  </sheetPr>
  <dimension ref="A1:AP43"/>
  <sheetViews>
    <sheetView rightToLeft="1" view="pageBreakPreview" zoomScale="60" zoomScaleNormal="80" workbookViewId="0">
      <pane xSplit="1" ySplit="4" topLeftCell="U5" activePane="bottomRight" state="frozen"/>
      <selection pane="topRight" activeCell="B1" sqref="B1"/>
      <selection pane="bottomLeft" activeCell="A5" sqref="A5"/>
      <selection pane="bottomRight" activeCell="U3" sqref="U3"/>
    </sheetView>
  </sheetViews>
  <sheetFormatPr defaultColWidth="8.88671875" defaultRowHeight="14.4" x14ac:dyDescent="0.3"/>
  <cols>
    <col min="1" max="1" width="16" style="38" customWidth="1"/>
    <col min="2" max="2" width="11.44140625" style="38" customWidth="1"/>
    <col min="3" max="3" width="10.88671875" style="38" customWidth="1"/>
    <col min="4" max="4" width="8.5546875" style="38" customWidth="1"/>
    <col min="5" max="5" width="8" style="38" customWidth="1"/>
    <col min="6" max="6" width="8.5546875" style="38" customWidth="1"/>
    <col min="7" max="7" width="11.33203125" style="38" customWidth="1"/>
    <col min="8" max="11" width="11.33203125" style="96" customWidth="1"/>
    <col min="12" max="12" width="12.33203125" style="38" bestFit="1" customWidth="1"/>
    <col min="13" max="17" width="8.88671875" style="38"/>
    <col min="18" max="18" width="11.6640625" style="38" customWidth="1"/>
    <col min="19" max="19" width="8.6640625" style="38" customWidth="1"/>
    <col min="20" max="20" width="29.33203125" style="38" customWidth="1"/>
    <col min="21" max="21" width="137.44140625" style="38" customWidth="1"/>
    <col min="22" max="23" width="15.44140625" style="38" customWidth="1"/>
    <col min="24" max="24" width="8.88671875" style="38"/>
    <col min="25" max="25" width="20.5546875" style="38" bestFit="1" customWidth="1"/>
    <col min="26" max="26" width="24.6640625" style="38" customWidth="1"/>
    <col min="27" max="27" width="19.88671875" style="38" customWidth="1"/>
    <col min="28" max="28" width="54" style="38" customWidth="1"/>
    <col min="29" max="16384" width="8.88671875" style="38"/>
  </cols>
  <sheetData>
    <row r="1" spans="1:42" ht="18.75" customHeight="1" thickTop="1" x14ac:dyDescent="0.3">
      <c r="A1" s="357" t="s">
        <v>93</v>
      </c>
      <c r="B1" s="359" t="s">
        <v>94</v>
      </c>
      <c r="C1" s="369" t="s">
        <v>95</v>
      </c>
      <c r="D1" s="370"/>
      <c r="E1" s="370"/>
      <c r="F1" s="371"/>
      <c r="G1" s="335" t="s">
        <v>96</v>
      </c>
      <c r="H1" s="337" t="s">
        <v>97</v>
      </c>
      <c r="I1" s="338"/>
      <c r="J1" s="337" t="s">
        <v>98</v>
      </c>
      <c r="K1" s="338"/>
      <c r="L1" s="317" t="s">
        <v>99</v>
      </c>
      <c r="M1" s="319" t="s">
        <v>100</v>
      </c>
      <c r="N1" s="320"/>
      <c r="O1" s="320"/>
      <c r="P1" s="320"/>
      <c r="Q1" s="321"/>
      <c r="R1" s="322" t="s">
        <v>101</v>
      </c>
      <c r="S1" s="324" t="s">
        <v>102</v>
      </c>
      <c r="T1" s="322"/>
      <c r="U1" s="326" t="s">
        <v>104</v>
      </c>
      <c r="V1" s="328" t="s">
        <v>105</v>
      </c>
      <c r="W1" s="328" t="s">
        <v>106</v>
      </c>
      <c r="X1" s="36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20.25" customHeight="1" thickBot="1" x14ac:dyDescent="0.35">
      <c r="A2" s="358"/>
      <c r="B2" s="360"/>
      <c r="C2" s="39" t="s">
        <v>54</v>
      </c>
      <c r="D2" s="39" t="s">
        <v>0</v>
      </c>
      <c r="E2" s="39" t="s">
        <v>108</v>
      </c>
      <c r="F2" s="39" t="s">
        <v>109</v>
      </c>
      <c r="G2" s="336"/>
      <c r="H2" s="40" t="s">
        <v>110</v>
      </c>
      <c r="I2" s="40" t="s">
        <v>111</v>
      </c>
      <c r="J2" s="40" t="s">
        <v>110</v>
      </c>
      <c r="K2" s="40" t="s">
        <v>111</v>
      </c>
      <c r="L2" s="318"/>
      <c r="M2" s="41" t="s">
        <v>112</v>
      </c>
      <c r="N2" s="39" t="s">
        <v>113</v>
      </c>
      <c r="O2" s="41" t="s">
        <v>114</v>
      </c>
      <c r="P2" s="41" t="s">
        <v>115</v>
      </c>
      <c r="Q2" s="41" t="s">
        <v>116</v>
      </c>
      <c r="R2" s="323"/>
      <c r="S2" s="325"/>
      <c r="T2" s="323" t="s">
        <v>103</v>
      </c>
      <c r="U2" s="327"/>
      <c r="V2" s="329"/>
      <c r="W2" s="329"/>
      <c r="AL2" s="42"/>
      <c r="AM2" s="42"/>
      <c r="AN2" s="42"/>
      <c r="AO2" s="42"/>
      <c r="AP2" s="42"/>
    </row>
    <row r="3" spans="1:42" ht="22.95" customHeight="1" thickTop="1" thickBot="1" x14ac:dyDescent="0.35">
      <c r="A3" s="43"/>
      <c r="B3" s="44" t="s">
        <v>117</v>
      </c>
      <c r="C3" s="45">
        <v>3750</v>
      </c>
      <c r="D3" s="46" t="s">
        <v>118</v>
      </c>
      <c r="E3" s="47"/>
      <c r="F3" s="48"/>
      <c r="G3" s="361" t="s">
        <v>119</v>
      </c>
      <c r="H3" s="362"/>
      <c r="I3" s="46">
        <v>240</v>
      </c>
      <c r="J3" s="367" t="s">
        <v>120</v>
      </c>
      <c r="K3" s="368"/>
      <c r="L3" s="365">
        <v>9000000</v>
      </c>
      <c r="M3" s="366"/>
      <c r="N3" s="49"/>
      <c r="O3" s="49"/>
      <c r="P3" s="49"/>
      <c r="Q3" s="49"/>
      <c r="R3" s="49"/>
      <c r="S3" s="49"/>
      <c r="T3" s="50" t="s">
        <v>121</v>
      </c>
      <c r="U3" s="51" t="s">
        <v>314</v>
      </c>
      <c r="V3" s="49"/>
      <c r="W3" s="49"/>
      <c r="Y3" s="316" t="s">
        <v>123</v>
      </c>
      <c r="Z3" s="316"/>
      <c r="AA3" s="316"/>
      <c r="AB3" s="316"/>
      <c r="AL3" s="42"/>
      <c r="AM3" s="42"/>
      <c r="AN3" s="42"/>
    </row>
    <row r="4" spans="1:42" ht="17.399999999999999" customHeight="1" thickBot="1" x14ac:dyDescent="0.35">
      <c r="A4" s="52" t="s">
        <v>124</v>
      </c>
      <c r="B4" s="52"/>
      <c r="C4" s="53">
        <f>SUM(C6:C36)</f>
        <v>220</v>
      </c>
      <c r="D4" s="54"/>
      <c r="E4" s="53">
        <f>SUM(E6:E36)</f>
        <v>0</v>
      </c>
      <c r="F4" s="54"/>
      <c r="G4" s="97">
        <f>SUM(G6:G36)</f>
        <v>1.4166666666666667</v>
      </c>
      <c r="H4" s="56"/>
      <c r="I4" s="56"/>
      <c r="J4" s="56"/>
      <c r="K4" s="56"/>
      <c r="L4" s="53">
        <f>SUM(L6:L35)</f>
        <v>5</v>
      </c>
      <c r="M4" s="112">
        <f t="shared" ref="M4:Q4" si="0">SUM(M6:M35)</f>
        <v>1.5833333333333335</v>
      </c>
      <c r="N4" s="112">
        <f t="shared" si="0"/>
        <v>0</v>
      </c>
      <c r="O4" s="112">
        <f t="shared" si="0"/>
        <v>0</v>
      </c>
      <c r="P4" s="53">
        <f t="shared" si="0"/>
        <v>0</v>
      </c>
      <c r="Q4" s="53">
        <f t="shared" si="0"/>
        <v>0</v>
      </c>
      <c r="R4" s="97">
        <f>SUM(R6:R36)</f>
        <v>3</v>
      </c>
      <c r="S4" s="53"/>
      <c r="T4" s="61"/>
      <c r="U4" s="61"/>
      <c r="V4" s="62"/>
      <c r="W4" s="62"/>
      <c r="Y4" s="316"/>
      <c r="Z4" s="316"/>
      <c r="AA4" s="316"/>
      <c r="AB4" s="316"/>
      <c r="AL4" s="42"/>
      <c r="AM4" s="42"/>
      <c r="AN4" s="42"/>
    </row>
    <row r="5" spans="1:42" ht="10.95" customHeight="1" x14ac:dyDescent="0.3">
      <c r="A5" s="36"/>
      <c r="B5" s="36"/>
      <c r="C5" s="37"/>
      <c r="D5" s="37"/>
      <c r="E5" s="37"/>
      <c r="F5" s="37"/>
      <c r="G5" s="37"/>
      <c r="H5" s="63"/>
      <c r="I5" s="63"/>
      <c r="J5" s="63"/>
      <c r="K5" s="63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AL5" s="42"/>
      <c r="AM5" s="42"/>
      <c r="AN5" s="42"/>
      <c r="AO5" s="42"/>
      <c r="AP5" s="42"/>
    </row>
    <row r="6" spans="1:42" ht="40.200000000000003" customHeight="1" x14ac:dyDescent="0.3">
      <c r="A6" s="65" t="s">
        <v>126</v>
      </c>
      <c r="B6" s="66" t="s">
        <v>127</v>
      </c>
      <c r="C6" s="66"/>
      <c r="D6" s="99" t="s">
        <v>125</v>
      </c>
      <c r="E6" s="66"/>
      <c r="F6" s="68"/>
      <c r="G6" s="69">
        <f t="shared" ref="G6:G34" si="1">((K6-J6)+(I6-H6))</f>
        <v>0</v>
      </c>
      <c r="H6" s="136">
        <v>0</v>
      </c>
      <c r="I6" s="136">
        <v>0</v>
      </c>
      <c r="J6" s="136">
        <v>0</v>
      </c>
      <c r="K6" s="136">
        <v>0</v>
      </c>
      <c r="L6" s="108">
        <f>IF(G6&gt;0,1,IF(G6=0,0," "))</f>
        <v>0</v>
      </c>
      <c r="M6" s="137"/>
      <c r="N6" s="137"/>
      <c r="O6" s="137"/>
      <c r="P6" s="137"/>
      <c r="Q6" s="137"/>
      <c r="R6" s="73">
        <f t="shared" ref="R6:R34" si="2">IF(AND(SUM(G6+M6+N6+O6+Q6+S6)=0,P6&lt;&gt;0),0,SUM(G6+M6+N6+O6+Q6+S6)-IF(AND(SUM(M6:O6,Q6,S6)=P6,G6=0),P6,0))</f>
        <v>0</v>
      </c>
      <c r="S6" s="74"/>
      <c r="T6" s="74"/>
      <c r="U6" s="138"/>
      <c r="V6" s="77" t="s">
        <v>315</v>
      </c>
      <c r="W6" s="77" t="s">
        <v>130</v>
      </c>
      <c r="X6" s="42"/>
      <c r="Y6" s="78" t="s">
        <v>131</v>
      </c>
      <c r="Z6" s="79" t="str">
        <f t="array" aca="1" ref="Z6" ca="1">MID(CELL("filename", Z6), FIND("]", CELL("filename", Z6)) + 1, 31)</f>
        <v>میکسر شماره 6 داراب</v>
      </c>
      <c r="AA6" s="78" t="s">
        <v>132</v>
      </c>
      <c r="AB6" s="80" t="s">
        <v>316</v>
      </c>
    </row>
    <row r="7" spans="1:42" ht="40.200000000000003" customHeight="1" x14ac:dyDescent="0.3">
      <c r="A7" s="65" t="s">
        <v>134</v>
      </c>
      <c r="B7" s="66" t="s">
        <v>135</v>
      </c>
      <c r="C7" s="101"/>
      <c r="D7" s="99" t="s">
        <v>125</v>
      </c>
      <c r="E7" s="66"/>
      <c r="F7" s="67"/>
      <c r="G7" s="69">
        <f t="shared" si="1"/>
        <v>0</v>
      </c>
      <c r="H7" s="136">
        <v>0</v>
      </c>
      <c r="I7" s="136">
        <v>0</v>
      </c>
      <c r="J7" s="136">
        <v>0</v>
      </c>
      <c r="K7" s="136">
        <v>0</v>
      </c>
      <c r="L7" s="108">
        <f t="shared" ref="L7:L34" si="3">IF(G7&gt;0,1,IF(G7=0,0," "))</f>
        <v>0</v>
      </c>
      <c r="M7" s="137"/>
      <c r="N7" s="137"/>
      <c r="O7" s="137"/>
      <c r="P7" s="137"/>
      <c r="Q7" s="137"/>
      <c r="R7" s="73">
        <f t="shared" si="2"/>
        <v>0</v>
      </c>
      <c r="S7" s="74"/>
      <c r="T7" s="74"/>
      <c r="U7" s="138"/>
      <c r="V7" s="77" t="s">
        <v>315</v>
      </c>
      <c r="W7" s="77" t="s">
        <v>130</v>
      </c>
      <c r="X7" s="42"/>
      <c r="Y7" s="81" t="s">
        <v>136</v>
      </c>
      <c r="Z7" s="113"/>
      <c r="AA7" s="78" t="s">
        <v>138</v>
      </c>
      <c r="AB7" s="82" t="s">
        <v>317</v>
      </c>
    </row>
    <row r="8" spans="1:42" ht="40.200000000000003" customHeight="1" x14ac:dyDescent="0.3">
      <c r="A8" s="65" t="s">
        <v>140</v>
      </c>
      <c r="B8" s="66" t="s">
        <v>141</v>
      </c>
      <c r="C8" s="101"/>
      <c r="D8" s="99" t="s">
        <v>125</v>
      </c>
      <c r="E8" s="66"/>
      <c r="F8" s="67"/>
      <c r="G8" s="69">
        <f t="shared" si="1"/>
        <v>0</v>
      </c>
      <c r="H8" s="136">
        <v>0</v>
      </c>
      <c r="I8" s="136">
        <v>0</v>
      </c>
      <c r="J8" s="136">
        <v>0</v>
      </c>
      <c r="K8" s="136">
        <v>0</v>
      </c>
      <c r="L8" s="106">
        <f t="shared" si="3"/>
        <v>0</v>
      </c>
      <c r="M8" s="137"/>
      <c r="N8" s="137"/>
      <c r="O8" s="137"/>
      <c r="P8" s="137"/>
      <c r="Q8" s="137"/>
      <c r="R8" s="73">
        <f t="shared" si="2"/>
        <v>0</v>
      </c>
      <c r="S8" s="74"/>
      <c r="T8" s="74"/>
      <c r="U8" s="138"/>
      <c r="V8" s="77" t="s">
        <v>315</v>
      </c>
      <c r="W8" s="77" t="s">
        <v>130</v>
      </c>
      <c r="X8" s="42"/>
      <c r="Y8" s="81" t="s">
        <v>144</v>
      </c>
      <c r="Z8" s="113"/>
      <c r="AA8" s="81" t="s">
        <v>146</v>
      </c>
      <c r="AB8" s="84"/>
    </row>
    <row r="9" spans="1:42" ht="40.200000000000003" customHeight="1" x14ac:dyDescent="0.3">
      <c r="A9" s="65" t="s">
        <v>148</v>
      </c>
      <c r="B9" s="66" t="s">
        <v>149</v>
      </c>
      <c r="C9" s="101"/>
      <c r="D9" s="99" t="s">
        <v>125</v>
      </c>
      <c r="E9" s="66"/>
      <c r="F9" s="67"/>
      <c r="G9" s="69">
        <f t="shared" si="1"/>
        <v>0</v>
      </c>
      <c r="H9" s="136">
        <v>0</v>
      </c>
      <c r="I9" s="136">
        <v>0</v>
      </c>
      <c r="J9" s="136">
        <v>0</v>
      </c>
      <c r="K9" s="136">
        <v>0</v>
      </c>
      <c r="L9" s="108">
        <f t="shared" si="3"/>
        <v>0</v>
      </c>
      <c r="M9" s="137"/>
      <c r="N9" s="137"/>
      <c r="O9" s="137"/>
      <c r="P9" s="137"/>
      <c r="Q9" s="137"/>
      <c r="R9" s="73">
        <f t="shared" si="2"/>
        <v>0</v>
      </c>
      <c r="S9" s="74"/>
      <c r="T9" s="74"/>
      <c r="U9" s="138"/>
      <c r="V9" s="77" t="s">
        <v>315</v>
      </c>
      <c r="W9" s="77" t="s">
        <v>130</v>
      </c>
      <c r="X9" s="42"/>
      <c r="Y9" s="81" t="s">
        <v>152</v>
      </c>
      <c r="Z9" s="83"/>
      <c r="AA9" s="81"/>
      <c r="AB9" s="84"/>
    </row>
    <row r="10" spans="1:42" ht="72" customHeight="1" x14ac:dyDescent="0.3">
      <c r="A10" s="65" t="s">
        <v>154</v>
      </c>
      <c r="B10" s="66" t="s">
        <v>155</v>
      </c>
      <c r="C10" s="66"/>
      <c r="D10" s="99" t="s">
        <v>125</v>
      </c>
      <c r="E10" s="66"/>
      <c r="F10" s="67"/>
      <c r="G10" s="69">
        <f t="shared" si="1"/>
        <v>0</v>
      </c>
      <c r="H10" s="136">
        <v>0</v>
      </c>
      <c r="I10" s="136">
        <v>0</v>
      </c>
      <c r="J10" s="136">
        <v>0</v>
      </c>
      <c r="K10" s="136">
        <v>0</v>
      </c>
      <c r="L10" s="108">
        <f t="shared" si="3"/>
        <v>0</v>
      </c>
      <c r="M10" s="137"/>
      <c r="N10" s="137"/>
      <c r="O10" s="137"/>
      <c r="P10" s="137"/>
      <c r="Q10" s="137"/>
      <c r="R10" s="73">
        <f t="shared" si="2"/>
        <v>0</v>
      </c>
      <c r="S10" s="74"/>
      <c r="T10" s="85"/>
      <c r="U10" s="139"/>
      <c r="V10" s="77" t="s">
        <v>315</v>
      </c>
      <c r="W10" s="77" t="s">
        <v>130</v>
      </c>
      <c r="X10" s="42"/>
      <c r="Y10" s="81" t="s">
        <v>157</v>
      </c>
      <c r="Z10" s="83"/>
      <c r="AA10" s="81"/>
      <c r="AB10" s="84"/>
    </row>
    <row r="11" spans="1:42" ht="40.200000000000003" customHeight="1" x14ac:dyDescent="0.3">
      <c r="A11" s="65" t="s">
        <v>158</v>
      </c>
      <c r="B11" s="66" t="s">
        <v>159</v>
      </c>
      <c r="C11" s="66"/>
      <c r="D11" s="99" t="s">
        <v>125</v>
      </c>
      <c r="E11" s="66"/>
      <c r="F11" s="68"/>
      <c r="G11" s="69">
        <f t="shared" si="1"/>
        <v>0</v>
      </c>
      <c r="H11" s="136">
        <v>0</v>
      </c>
      <c r="I11" s="136">
        <v>0</v>
      </c>
      <c r="J11" s="136">
        <v>0</v>
      </c>
      <c r="K11" s="136">
        <v>0</v>
      </c>
      <c r="L11" s="108">
        <f t="shared" si="3"/>
        <v>0</v>
      </c>
      <c r="M11" s="137"/>
      <c r="N11" s="137"/>
      <c r="O11" s="137"/>
      <c r="P11" s="137"/>
      <c r="Q11" s="137"/>
      <c r="R11" s="73">
        <f t="shared" si="2"/>
        <v>0</v>
      </c>
      <c r="S11" s="74"/>
      <c r="T11" s="74"/>
      <c r="U11" s="140"/>
      <c r="V11" s="77" t="s">
        <v>315</v>
      </c>
      <c r="W11" s="77" t="s">
        <v>130</v>
      </c>
      <c r="X11" s="42"/>
      <c r="Y11" s="81" t="s">
        <v>161</v>
      </c>
      <c r="Z11" s="83" t="s">
        <v>318</v>
      </c>
      <c r="AA11" s="81" t="s">
        <v>163</v>
      </c>
      <c r="AB11" s="83" t="s">
        <v>319</v>
      </c>
    </row>
    <row r="12" spans="1:42" ht="40.200000000000003" customHeight="1" x14ac:dyDescent="0.3">
      <c r="A12" s="65" t="s">
        <v>165</v>
      </c>
      <c r="B12" s="66" t="s">
        <v>166</v>
      </c>
      <c r="C12" s="66"/>
      <c r="D12" s="99" t="s">
        <v>125</v>
      </c>
      <c r="E12" s="66"/>
      <c r="F12" s="67"/>
      <c r="G12" s="69">
        <f t="shared" si="1"/>
        <v>0</v>
      </c>
      <c r="H12" s="136">
        <v>0</v>
      </c>
      <c r="I12" s="136">
        <v>0</v>
      </c>
      <c r="J12" s="136">
        <v>0</v>
      </c>
      <c r="K12" s="136">
        <v>0</v>
      </c>
      <c r="L12" s="108">
        <f t="shared" si="3"/>
        <v>0</v>
      </c>
      <c r="M12" s="137"/>
      <c r="N12" s="137"/>
      <c r="O12" s="137"/>
      <c r="P12" s="137"/>
      <c r="Q12" s="137"/>
      <c r="R12" s="73">
        <f t="shared" si="2"/>
        <v>0</v>
      </c>
      <c r="S12" s="74"/>
      <c r="T12" s="85"/>
      <c r="U12" s="141"/>
      <c r="V12" s="77" t="s">
        <v>315</v>
      </c>
      <c r="W12" s="77" t="s">
        <v>130</v>
      </c>
      <c r="X12" s="42"/>
      <c r="Y12" s="81" t="s">
        <v>168</v>
      </c>
      <c r="Z12" s="83"/>
      <c r="AA12" s="81" t="s">
        <v>163</v>
      </c>
      <c r="AB12" s="84"/>
    </row>
    <row r="13" spans="1:42" ht="40.200000000000003" customHeight="1" x14ac:dyDescent="0.3">
      <c r="A13" s="65" t="s">
        <v>169</v>
      </c>
      <c r="B13" s="66" t="s">
        <v>127</v>
      </c>
      <c r="C13" s="66"/>
      <c r="D13" s="99" t="s">
        <v>125</v>
      </c>
      <c r="E13" s="66"/>
      <c r="F13" s="68"/>
      <c r="G13" s="69">
        <f t="shared" si="1"/>
        <v>0</v>
      </c>
      <c r="H13" s="136">
        <v>0</v>
      </c>
      <c r="I13" s="136">
        <v>0</v>
      </c>
      <c r="J13" s="136">
        <v>0</v>
      </c>
      <c r="K13" s="136">
        <v>0</v>
      </c>
      <c r="L13" s="108">
        <f t="shared" si="3"/>
        <v>0</v>
      </c>
      <c r="M13" s="137"/>
      <c r="N13" s="137"/>
      <c r="O13" s="137"/>
      <c r="P13" s="137"/>
      <c r="Q13" s="137"/>
      <c r="R13" s="73">
        <f t="shared" si="2"/>
        <v>0</v>
      </c>
      <c r="S13" s="74"/>
      <c r="T13" s="74"/>
      <c r="U13" s="141"/>
      <c r="V13" s="77" t="s">
        <v>315</v>
      </c>
      <c r="W13" s="77" t="s">
        <v>130</v>
      </c>
      <c r="X13" s="42"/>
      <c r="Y13" s="81" t="s">
        <v>170</v>
      </c>
      <c r="Z13" s="83"/>
    </row>
    <row r="14" spans="1:42" ht="40.200000000000003" customHeight="1" x14ac:dyDescent="0.3">
      <c r="A14" s="65" t="s">
        <v>171</v>
      </c>
      <c r="B14" s="66" t="s">
        <v>135</v>
      </c>
      <c r="C14" s="66"/>
      <c r="D14" s="99" t="s">
        <v>125</v>
      </c>
      <c r="E14" s="66"/>
      <c r="F14" s="67"/>
      <c r="G14" s="69">
        <f t="shared" si="1"/>
        <v>0</v>
      </c>
      <c r="H14" s="136">
        <v>0</v>
      </c>
      <c r="I14" s="136">
        <v>0</v>
      </c>
      <c r="J14" s="136">
        <v>0</v>
      </c>
      <c r="K14" s="136">
        <v>0</v>
      </c>
      <c r="L14" s="106">
        <f t="shared" si="3"/>
        <v>0</v>
      </c>
      <c r="M14" s="137"/>
      <c r="N14" s="142"/>
      <c r="O14" s="137"/>
      <c r="P14" s="137"/>
      <c r="Q14" s="137"/>
      <c r="R14" s="73">
        <f t="shared" si="2"/>
        <v>0</v>
      </c>
      <c r="S14" s="74"/>
      <c r="T14" s="74"/>
      <c r="U14" s="141"/>
      <c r="V14" s="77" t="s">
        <v>315</v>
      </c>
      <c r="W14" s="77" t="s">
        <v>130</v>
      </c>
      <c r="X14" s="42"/>
      <c r="Y14" s="87" t="s">
        <v>173</v>
      </c>
      <c r="Z14" s="83"/>
    </row>
    <row r="15" spans="1:42" ht="40.200000000000003" customHeight="1" x14ac:dyDescent="0.3">
      <c r="A15" s="65" t="s">
        <v>174</v>
      </c>
      <c r="B15" s="66" t="s">
        <v>141</v>
      </c>
      <c r="C15" s="66"/>
      <c r="D15" s="99" t="s">
        <v>125</v>
      </c>
      <c r="E15" s="66"/>
      <c r="F15" s="68"/>
      <c r="G15" s="69">
        <f t="shared" si="1"/>
        <v>0</v>
      </c>
      <c r="H15" s="136">
        <v>0</v>
      </c>
      <c r="I15" s="136">
        <v>0</v>
      </c>
      <c r="J15" s="136">
        <v>0</v>
      </c>
      <c r="K15" s="136">
        <v>0</v>
      </c>
      <c r="L15" s="106">
        <f t="shared" si="3"/>
        <v>0</v>
      </c>
      <c r="M15" s="137"/>
      <c r="N15" s="137"/>
      <c r="O15" s="137"/>
      <c r="P15" s="137"/>
      <c r="Q15" s="137"/>
      <c r="R15" s="73">
        <f t="shared" si="2"/>
        <v>0</v>
      </c>
      <c r="S15" s="74"/>
      <c r="T15" s="74"/>
      <c r="U15" s="138"/>
      <c r="V15" s="77" t="s">
        <v>315</v>
      </c>
      <c r="W15" s="77" t="s">
        <v>130</v>
      </c>
      <c r="X15" s="42"/>
      <c r="Y15" s="87" t="s">
        <v>176</v>
      </c>
      <c r="Z15" s="83"/>
    </row>
    <row r="16" spans="1:42" ht="40.200000000000003" customHeight="1" x14ac:dyDescent="0.3">
      <c r="A16" s="65" t="s">
        <v>177</v>
      </c>
      <c r="B16" s="66" t="s">
        <v>149</v>
      </c>
      <c r="C16" s="66"/>
      <c r="D16" s="99" t="s">
        <v>125</v>
      </c>
      <c r="E16" s="66"/>
      <c r="F16" s="68"/>
      <c r="G16" s="69">
        <f t="shared" si="1"/>
        <v>0</v>
      </c>
      <c r="H16" s="136">
        <v>0</v>
      </c>
      <c r="I16" s="136">
        <v>0</v>
      </c>
      <c r="J16" s="136">
        <v>0</v>
      </c>
      <c r="K16" s="136">
        <v>0</v>
      </c>
      <c r="L16" s="108">
        <f t="shared" si="3"/>
        <v>0</v>
      </c>
      <c r="M16" s="137"/>
      <c r="N16" s="137"/>
      <c r="O16" s="137"/>
      <c r="P16" s="137"/>
      <c r="Q16" s="137"/>
      <c r="R16" s="73">
        <f t="shared" si="2"/>
        <v>0</v>
      </c>
      <c r="S16" s="74"/>
      <c r="T16" s="74"/>
      <c r="U16" s="141"/>
      <c r="V16" s="77" t="s">
        <v>315</v>
      </c>
      <c r="W16" s="77" t="s">
        <v>130</v>
      </c>
      <c r="X16" s="42"/>
    </row>
    <row r="17" spans="1:24" ht="40.200000000000003" customHeight="1" x14ac:dyDescent="0.3">
      <c r="A17" s="65" t="s">
        <v>179</v>
      </c>
      <c r="B17" s="66" t="s">
        <v>155</v>
      </c>
      <c r="C17" s="66"/>
      <c r="D17" s="99" t="s">
        <v>125</v>
      </c>
      <c r="E17" s="66"/>
      <c r="F17" s="68"/>
      <c r="G17" s="69">
        <f t="shared" si="1"/>
        <v>0</v>
      </c>
      <c r="H17" s="136">
        <v>0</v>
      </c>
      <c r="I17" s="136">
        <v>0</v>
      </c>
      <c r="J17" s="136">
        <v>0</v>
      </c>
      <c r="K17" s="136">
        <v>0</v>
      </c>
      <c r="L17" s="108">
        <f t="shared" si="3"/>
        <v>0</v>
      </c>
      <c r="M17" s="137"/>
      <c r="N17" s="137"/>
      <c r="O17" s="137"/>
      <c r="P17" s="137"/>
      <c r="Q17" s="137"/>
      <c r="R17" s="73">
        <f t="shared" si="2"/>
        <v>0</v>
      </c>
      <c r="S17" s="74"/>
      <c r="T17" s="85"/>
      <c r="U17" s="141"/>
      <c r="V17" s="77" t="s">
        <v>315</v>
      </c>
      <c r="W17" s="77" t="s">
        <v>143</v>
      </c>
      <c r="X17" s="42"/>
    </row>
    <row r="18" spans="1:24" ht="40.200000000000003" customHeight="1" x14ac:dyDescent="0.3">
      <c r="A18" s="65" t="s">
        <v>181</v>
      </c>
      <c r="B18" s="66" t="s">
        <v>159</v>
      </c>
      <c r="C18" s="101"/>
      <c r="D18" s="99" t="s">
        <v>125</v>
      </c>
      <c r="E18" s="66"/>
      <c r="F18" s="68"/>
      <c r="G18" s="69">
        <f t="shared" si="1"/>
        <v>0</v>
      </c>
      <c r="H18" s="136">
        <v>0</v>
      </c>
      <c r="I18" s="136">
        <v>0</v>
      </c>
      <c r="J18" s="136">
        <v>0</v>
      </c>
      <c r="K18" s="136">
        <v>0</v>
      </c>
      <c r="L18" s="71">
        <f t="shared" si="3"/>
        <v>0</v>
      </c>
      <c r="M18" s="65"/>
      <c r="N18" s="65"/>
      <c r="O18" s="65"/>
      <c r="P18" s="65"/>
      <c r="Q18" s="65"/>
      <c r="R18" s="73">
        <f t="shared" si="2"/>
        <v>0</v>
      </c>
      <c r="S18" s="74"/>
      <c r="T18" s="74"/>
      <c r="U18" s="141"/>
      <c r="V18" s="77" t="s">
        <v>315</v>
      </c>
      <c r="W18" s="77" t="s">
        <v>143</v>
      </c>
      <c r="X18" s="42"/>
    </row>
    <row r="19" spans="1:24" ht="40.200000000000003" customHeight="1" x14ac:dyDescent="0.3">
      <c r="A19" s="65" t="s">
        <v>183</v>
      </c>
      <c r="B19" s="66" t="s">
        <v>166</v>
      </c>
      <c r="C19" s="101"/>
      <c r="D19" s="99" t="s">
        <v>125</v>
      </c>
      <c r="E19" s="66"/>
      <c r="F19" s="68"/>
      <c r="G19" s="69">
        <f t="shared" si="1"/>
        <v>0</v>
      </c>
      <c r="H19" s="136">
        <v>0</v>
      </c>
      <c r="I19" s="136">
        <v>0</v>
      </c>
      <c r="J19" s="136">
        <v>0</v>
      </c>
      <c r="K19" s="136">
        <v>0</v>
      </c>
      <c r="L19" s="71">
        <f t="shared" si="3"/>
        <v>0</v>
      </c>
      <c r="M19" s="65"/>
      <c r="N19" s="65"/>
      <c r="O19" s="65"/>
      <c r="P19" s="70"/>
      <c r="Q19" s="65"/>
      <c r="R19" s="73">
        <f t="shared" si="2"/>
        <v>0</v>
      </c>
      <c r="S19" s="74"/>
      <c r="T19" s="74"/>
      <c r="U19" s="141" t="s">
        <v>320</v>
      </c>
      <c r="V19" s="77" t="s">
        <v>315</v>
      </c>
      <c r="W19" s="77" t="s">
        <v>143</v>
      </c>
      <c r="X19" s="42"/>
    </row>
    <row r="20" spans="1:24" ht="40.200000000000003" customHeight="1" x14ac:dyDescent="0.3">
      <c r="A20" s="65" t="s">
        <v>184</v>
      </c>
      <c r="B20" s="66" t="s">
        <v>127</v>
      </c>
      <c r="C20" s="101"/>
      <c r="D20" s="99" t="s">
        <v>125</v>
      </c>
      <c r="E20" s="66"/>
      <c r="F20" s="68"/>
      <c r="G20" s="69">
        <f t="shared" si="1"/>
        <v>0</v>
      </c>
      <c r="H20" s="136">
        <v>0</v>
      </c>
      <c r="I20" s="136">
        <v>0</v>
      </c>
      <c r="J20" s="136">
        <v>0</v>
      </c>
      <c r="K20" s="136">
        <v>0</v>
      </c>
      <c r="L20" s="71">
        <f t="shared" si="3"/>
        <v>0</v>
      </c>
      <c r="M20" s="65"/>
      <c r="N20" s="65"/>
      <c r="O20" s="65"/>
      <c r="P20" s="65"/>
      <c r="Q20" s="65"/>
      <c r="R20" s="73">
        <f t="shared" si="2"/>
        <v>0</v>
      </c>
      <c r="S20" s="74"/>
      <c r="T20" s="74"/>
      <c r="U20" s="141" t="s">
        <v>320</v>
      </c>
      <c r="V20" s="77" t="s">
        <v>315</v>
      </c>
      <c r="W20" s="77" t="s">
        <v>143</v>
      </c>
      <c r="X20" s="42"/>
    </row>
    <row r="21" spans="1:24" ht="40.200000000000003" customHeight="1" x14ac:dyDescent="0.3">
      <c r="A21" s="65" t="s">
        <v>185</v>
      </c>
      <c r="B21" s="66" t="s">
        <v>135</v>
      </c>
      <c r="C21" s="101"/>
      <c r="D21" s="99" t="s">
        <v>125</v>
      </c>
      <c r="E21" s="66"/>
      <c r="F21" s="68"/>
      <c r="G21" s="69">
        <f t="shared" si="1"/>
        <v>0</v>
      </c>
      <c r="H21" s="136">
        <v>0</v>
      </c>
      <c r="I21" s="136">
        <v>0</v>
      </c>
      <c r="J21" s="136">
        <v>0</v>
      </c>
      <c r="K21" s="136">
        <v>0</v>
      </c>
      <c r="L21" s="71">
        <f t="shared" si="3"/>
        <v>0</v>
      </c>
      <c r="M21" s="70"/>
      <c r="N21" s="65"/>
      <c r="O21" s="65"/>
      <c r="P21" s="65"/>
      <c r="Q21" s="65"/>
      <c r="R21" s="73">
        <f t="shared" si="2"/>
        <v>0</v>
      </c>
      <c r="S21" s="74"/>
      <c r="T21" s="74"/>
      <c r="U21" s="141" t="s">
        <v>320</v>
      </c>
      <c r="V21" s="77" t="s">
        <v>315</v>
      </c>
      <c r="W21" s="77" t="s">
        <v>143</v>
      </c>
      <c r="X21" s="42"/>
    </row>
    <row r="22" spans="1:24" ht="40.200000000000003" customHeight="1" x14ac:dyDescent="0.3">
      <c r="A22" s="65" t="s">
        <v>187</v>
      </c>
      <c r="B22" s="66" t="s">
        <v>141</v>
      </c>
      <c r="C22" s="66">
        <v>40</v>
      </c>
      <c r="D22" s="99" t="s">
        <v>125</v>
      </c>
      <c r="E22" s="66"/>
      <c r="F22" s="68"/>
      <c r="G22" s="69">
        <f t="shared" si="1"/>
        <v>0.37500000000000006</v>
      </c>
      <c r="H22" s="136">
        <v>0.33333333333333331</v>
      </c>
      <c r="I22" s="136">
        <v>0.5</v>
      </c>
      <c r="J22" s="136">
        <v>0.5</v>
      </c>
      <c r="K22" s="136">
        <v>0.70833333333333337</v>
      </c>
      <c r="L22" s="71">
        <f t="shared" si="3"/>
        <v>1</v>
      </c>
      <c r="M22" s="65"/>
      <c r="N22" s="65"/>
      <c r="O22" s="65"/>
      <c r="P22" s="65"/>
      <c r="Q22" s="65"/>
      <c r="R22" s="73">
        <f t="shared" si="2"/>
        <v>0.37500000000000006</v>
      </c>
      <c r="S22" s="74"/>
      <c r="T22" s="74"/>
      <c r="U22" s="75" t="s">
        <v>321</v>
      </c>
      <c r="V22" s="77" t="s">
        <v>312</v>
      </c>
      <c r="W22" s="77" t="s">
        <v>151</v>
      </c>
      <c r="X22" s="42"/>
    </row>
    <row r="23" spans="1:24" ht="40.200000000000003" customHeight="1" x14ac:dyDescent="0.3">
      <c r="A23" s="65" t="s">
        <v>189</v>
      </c>
      <c r="B23" s="66" t="s">
        <v>149</v>
      </c>
      <c r="C23" s="66">
        <v>30</v>
      </c>
      <c r="D23" s="99" t="s">
        <v>125</v>
      </c>
      <c r="E23" s="66"/>
      <c r="F23" s="68"/>
      <c r="G23" s="69">
        <f t="shared" si="1"/>
        <v>8.3333333333333426E-2</v>
      </c>
      <c r="H23" s="136">
        <v>0.375</v>
      </c>
      <c r="I23" s="136">
        <v>0.41666666666666669</v>
      </c>
      <c r="J23" s="136">
        <v>0.54166666666666663</v>
      </c>
      <c r="K23" s="136">
        <v>0.58333333333333337</v>
      </c>
      <c r="L23" s="71">
        <f t="shared" si="3"/>
        <v>1</v>
      </c>
      <c r="M23" s="70">
        <v>0.29166666666666669</v>
      </c>
      <c r="N23" s="65"/>
      <c r="O23" s="65"/>
      <c r="P23" s="65"/>
      <c r="Q23" s="65"/>
      <c r="R23" s="73">
        <f t="shared" si="2"/>
        <v>0.37500000000000011</v>
      </c>
      <c r="S23" s="74"/>
      <c r="T23" s="74"/>
      <c r="U23" s="75" t="s">
        <v>322</v>
      </c>
      <c r="V23" s="77" t="s">
        <v>312</v>
      </c>
      <c r="W23" s="77" t="s">
        <v>151</v>
      </c>
      <c r="X23" s="42"/>
    </row>
    <row r="24" spans="1:24" ht="40.200000000000003" customHeight="1" x14ac:dyDescent="0.3">
      <c r="A24" s="65" t="s">
        <v>191</v>
      </c>
      <c r="B24" s="66" t="s">
        <v>155</v>
      </c>
      <c r="C24" s="66"/>
      <c r="D24" s="99" t="s">
        <v>125</v>
      </c>
      <c r="E24" s="66"/>
      <c r="F24" s="67"/>
      <c r="G24" s="69">
        <f t="shared" si="1"/>
        <v>0</v>
      </c>
      <c r="H24" s="136">
        <v>0</v>
      </c>
      <c r="I24" s="136">
        <v>0</v>
      </c>
      <c r="J24" s="136">
        <v>0</v>
      </c>
      <c r="K24" s="136">
        <v>0</v>
      </c>
      <c r="L24" s="71">
        <f t="shared" si="3"/>
        <v>0</v>
      </c>
      <c r="M24" s="70">
        <v>0.375</v>
      </c>
      <c r="N24" s="143"/>
      <c r="O24" s="65"/>
      <c r="P24" s="65"/>
      <c r="Q24" s="65"/>
      <c r="R24" s="73">
        <f t="shared" si="2"/>
        <v>0.375</v>
      </c>
      <c r="S24" s="74"/>
      <c r="T24" s="85"/>
      <c r="U24" s="75" t="s">
        <v>231</v>
      </c>
      <c r="V24" s="77"/>
      <c r="W24" s="77" t="s">
        <v>151</v>
      </c>
      <c r="X24" s="42"/>
    </row>
    <row r="25" spans="1:24" ht="40.200000000000003" customHeight="1" x14ac:dyDescent="0.3">
      <c r="A25" s="65" t="s">
        <v>193</v>
      </c>
      <c r="B25" s="66" t="s">
        <v>159</v>
      </c>
      <c r="C25" s="66"/>
      <c r="D25" s="99" t="s">
        <v>125</v>
      </c>
      <c r="E25" s="66"/>
      <c r="F25" s="68"/>
      <c r="G25" s="69">
        <f t="shared" si="1"/>
        <v>0</v>
      </c>
      <c r="H25" s="136">
        <v>0</v>
      </c>
      <c r="I25" s="136">
        <v>0</v>
      </c>
      <c r="J25" s="136">
        <v>0</v>
      </c>
      <c r="K25" s="136">
        <v>0</v>
      </c>
      <c r="L25" s="71">
        <f t="shared" si="3"/>
        <v>0</v>
      </c>
      <c r="M25" s="70">
        <v>0.375</v>
      </c>
      <c r="N25" s="65"/>
      <c r="O25" s="65"/>
      <c r="P25" s="65"/>
      <c r="Q25" s="65"/>
      <c r="R25" s="73">
        <f t="shared" si="2"/>
        <v>0.375</v>
      </c>
      <c r="S25" s="74"/>
      <c r="T25" s="74"/>
      <c r="U25" s="75" t="s">
        <v>231</v>
      </c>
      <c r="V25" s="77"/>
      <c r="W25" s="77" t="s">
        <v>151</v>
      </c>
      <c r="X25" s="42"/>
    </row>
    <row r="26" spans="1:24" ht="40.200000000000003" customHeight="1" x14ac:dyDescent="0.3">
      <c r="A26" s="65" t="s">
        <v>162</v>
      </c>
      <c r="B26" s="66" t="s">
        <v>166</v>
      </c>
      <c r="C26" s="66">
        <v>30</v>
      </c>
      <c r="D26" s="99" t="s">
        <v>125</v>
      </c>
      <c r="E26" s="66"/>
      <c r="F26" s="68"/>
      <c r="G26" s="69">
        <f t="shared" si="1"/>
        <v>0.25000000000000006</v>
      </c>
      <c r="H26" s="136">
        <v>0.33333333333333331</v>
      </c>
      <c r="I26" s="136">
        <v>0.5</v>
      </c>
      <c r="J26" s="136">
        <v>0.54166666666666663</v>
      </c>
      <c r="K26" s="136">
        <v>0.625</v>
      </c>
      <c r="L26" s="71">
        <f t="shared" si="3"/>
        <v>1</v>
      </c>
      <c r="M26" s="70">
        <v>0.125</v>
      </c>
      <c r="N26" s="65"/>
      <c r="O26" s="65"/>
      <c r="P26" s="65"/>
      <c r="Q26" s="65"/>
      <c r="R26" s="73">
        <f t="shared" si="2"/>
        <v>0.37500000000000006</v>
      </c>
      <c r="S26" s="74"/>
      <c r="T26" s="85"/>
      <c r="U26" s="75" t="s">
        <v>323</v>
      </c>
      <c r="V26" s="77" t="s">
        <v>297</v>
      </c>
      <c r="W26" s="77" t="s">
        <v>151</v>
      </c>
      <c r="X26" s="42"/>
    </row>
    <row r="27" spans="1:24" ht="40.200000000000003" customHeight="1" x14ac:dyDescent="0.3">
      <c r="A27" s="65" t="s">
        <v>194</v>
      </c>
      <c r="B27" s="66" t="s">
        <v>127</v>
      </c>
      <c r="C27" s="66"/>
      <c r="D27" s="99" t="s">
        <v>125</v>
      </c>
      <c r="E27" s="66"/>
      <c r="F27" s="68"/>
      <c r="G27" s="69">
        <f t="shared" si="1"/>
        <v>0</v>
      </c>
      <c r="H27" s="136">
        <v>0</v>
      </c>
      <c r="I27" s="136">
        <v>0</v>
      </c>
      <c r="J27" s="136">
        <v>0</v>
      </c>
      <c r="K27" s="136">
        <v>0</v>
      </c>
      <c r="L27" s="71">
        <f t="shared" si="3"/>
        <v>0</v>
      </c>
      <c r="M27" s="65"/>
      <c r="N27" s="65"/>
      <c r="O27" s="143"/>
      <c r="P27" s="65"/>
      <c r="Q27" s="65"/>
      <c r="R27" s="73">
        <f t="shared" si="2"/>
        <v>0</v>
      </c>
      <c r="S27" s="74"/>
      <c r="T27" s="74"/>
      <c r="U27" s="75" t="s">
        <v>320</v>
      </c>
      <c r="V27" s="77" t="s">
        <v>324</v>
      </c>
      <c r="W27" s="77" t="s">
        <v>143</v>
      </c>
      <c r="X27" s="42"/>
    </row>
    <row r="28" spans="1:24" ht="40.200000000000003" customHeight="1" x14ac:dyDescent="0.3">
      <c r="A28" s="65" t="s">
        <v>195</v>
      </c>
      <c r="B28" s="66" t="s">
        <v>135</v>
      </c>
      <c r="C28" s="66"/>
      <c r="D28" s="99" t="s">
        <v>125</v>
      </c>
      <c r="E28" s="66"/>
      <c r="F28" s="68"/>
      <c r="G28" s="69">
        <f t="shared" si="1"/>
        <v>0</v>
      </c>
      <c r="H28" s="136">
        <v>0</v>
      </c>
      <c r="I28" s="136">
        <v>0</v>
      </c>
      <c r="J28" s="136">
        <v>0</v>
      </c>
      <c r="K28" s="136">
        <v>0</v>
      </c>
      <c r="L28" s="71">
        <f t="shared" si="3"/>
        <v>0</v>
      </c>
      <c r="M28" s="65"/>
      <c r="N28" s="65"/>
      <c r="O28" s="143"/>
      <c r="P28" s="65"/>
      <c r="Q28" s="65"/>
      <c r="R28" s="73">
        <f t="shared" si="2"/>
        <v>0</v>
      </c>
      <c r="S28" s="74"/>
      <c r="T28" s="74"/>
      <c r="U28" s="75" t="s">
        <v>320</v>
      </c>
      <c r="V28" s="77" t="s">
        <v>324</v>
      </c>
      <c r="W28" s="77" t="s">
        <v>143</v>
      </c>
      <c r="X28" s="42"/>
    </row>
    <row r="29" spans="1:24" ht="40.200000000000003" customHeight="1" x14ac:dyDescent="0.3">
      <c r="A29" s="65" t="s">
        <v>197</v>
      </c>
      <c r="B29" s="66" t="s">
        <v>141</v>
      </c>
      <c r="C29" s="66"/>
      <c r="D29" s="99" t="s">
        <v>125</v>
      </c>
      <c r="E29" s="66"/>
      <c r="F29" s="68"/>
      <c r="G29" s="69">
        <f t="shared" si="1"/>
        <v>0</v>
      </c>
      <c r="H29" s="136">
        <v>0</v>
      </c>
      <c r="I29" s="136">
        <v>0</v>
      </c>
      <c r="J29" s="136">
        <v>0</v>
      </c>
      <c r="K29" s="136">
        <v>0</v>
      </c>
      <c r="L29" s="71">
        <f t="shared" si="3"/>
        <v>0</v>
      </c>
      <c r="M29" s="65"/>
      <c r="N29" s="65"/>
      <c r="O29" s="65"/>
      <c r="P29" s="65"/>
      <c r="Q29" s="65"/>
      <c r="R29" s="73">
        <f t="shared" si="2"/>
        <v>0</v>
      </c>
      <c r="S29" s="74"/>
      <c r="T29" s="74"/>
      <c r="U29" s="75" t="s">
        <v>320</v>
      </c>
      <c r="V29" s="77" t="s">
        <v>324</v>
      </c>
      <c r="W29" s="77" t="s">
        <v>143</v>
      </c>
      <c r="X29" s="42"/>
    </row>
    <row r="30" spans="1:24" ht="40.200000000000003" customHeight="1" x14ac:dyDescent="0.3">
      <c r="A30" s="65" t="s">
        <v>198</v>
      </c>
      <c r="B30" s="66" t="s">
        <v>149</v>
      </c>
      <c r="C30" s="66"/>
      <c r="D30" s="99" t="s">
        <v>125</v>
      </c>
      <c r="E30" s="66"/>
      <c r="F30" s="67"/>
      <c r="G30" s="69">
        <f t="shared" si="1"/>
        <v>0</v>
      </c>
      <c r="H30" s="136">
        <v>0</v>
      </c>
      <c r="I30" s="136">
        <v>0</v>
      </c>
      <c r="J30" s="136">
        <v>0</v>
      </c>
      <c r="K30" s="136">
        <v>0</v>
      </c>
      <c r="L30" s="71">
        <f t="shared" si="3"/>
        <v>0</v>
      </c>
      <c r="M30" s="65"/>
      <c r="N30" s="65"/>
      <c r="O30" s="143"/>
      <c r="P30" s="65"/>
      <c r="Q30" s="65"/>
      <c r="R30" s="73">
        <f t="shared" si="2"/>
        <v>0</v>
      </c>
      <c r="S30" s="74"/>
      <c r="T30" s="74"/>
      <c r="U30" s="75" t="s">
        <v>320</v>
      </c>
      <c r="V30" s="77" t="s">
        <v>324</v>
      </c>
      <c r="W30" s="77" t="s">
        <v>143</v>
      </c>
      <c r="X30" s="42"/>
    </row>
    <row r="31" spans="1:24" ht="40.200000000000003" customHeight="1" x14ac:dyDescent="0.3">
      <c r="A31" s="65" t="s">
        <v>199</v>
      </c>
      <c r="B31" s="66" t="s">
        <v>155</v>
      </c>
      <c r="C31" s="66"/>
      <c r="D31" s="99" t="s">
        <v>125</v>
      </c>
      <c r="E31" s="66"/>
      <c r="F31" s="67"/>
      <c r="G31" s="69">
        <f t="shared" si="1"/>
        <v>0</v>
      </c>
      <c r="H31" s="136">
        <v>0</v>
      </c>
      <c r="I31" s="136">
        <v>0</v>
      </c>
      <c r="J31" s="136">
        <v>0</v>
      </c>
      <c r="K31" s="136">
        <v>0</v>
      </c>
      <c r="L31" s="71">
        <f t="shared" si="3"/>
        <v>0</v>
      </c>
      <c r="M31" s="70">
        <v>0.375</v>
      </c>
      <c r="N31" s="65"/>
      <c r="O31" s="143"/>
      <c r="P31" s="65"/>
      <c r="Q31" s="65"/>
      <c r="R31" s="73">
        <f t="shared" si="2"/>
        <v>0.375</v>
      </c>
      <c r="S31" s="74"/>
      <c r="T31" s="85"/>
      <c r="U31" s="75" t="s">
        <v>325</v>
      </c>
      <c r="V31" s="77" t="s">
        <v>324</v>
      </c>
      <c r="W31" s="77" t="s">
        <v>151</v>
      </c>
      <c r="X31" s="42"/>
    </row>
    <row r="32" spans="1:24" ht="40.200000000000003" customHeight="1" x14ac:dyDescent="0.3">
      <c r="A32" s="65" t="s">
        <v>201</v>
      </c>
      <c r="B32" s="66" t="s">
        <v>159</v>
      </c>
      <c r="C32" s="66">
        <v>40</v>
      </c>
      <c r="D32" s="99" t="s">
        <v>125</v>
      </c>
      <c r="E32" s="66"/>
      <c r="F32" s="67"/>
      <c r="G32" s="69">
        <f t="shared" si="1"/>
        <v>0.37500000000000006</v>
      </c>
      <c r="H32" s="136">
        <v>0.33333333333333331</v>
      </c>
      <c r="I32" s="136">
        <v>0.5</v>
      </c>
      <c r="J32" s="136">
        <v>0.5</v>
      </c>
      <c r="K32" s="136">
        <v>0.70833333333333337</v>
      </c>
      <c r="L32" s="71">
        <f t="shared" si="3"/>
        <v>1</v>
      </c>
      <c r="M32" s="70"/>
      <c r="N32" s="65"/>
      <c r="O32" s="65"/>
      <c r="P32" s="65"/>
      <c r="Q32" s="65"/>
      <c r="R32" s="73">
        <f t="shared" si="2"/>
        <v>0.37500000000000006</v>
      </c>
      <c r="S32" s="74"/>
      <c r="T32" s="74"/>
      <c r="U32" s="65" t="s">
        <v>326</v>
      </c>
      <c r="V32" s="77" t="s">
        <v>324</v>
      </c>
      <c r="W32" s="77" t="s">
        <v>151</v>
      </c>
      <c r="X32" s="42"/>
    </row>
    <row r="33" spans="1:24" ht="40.200000000000003" customHeight="1" x14ac:dyDescent="0.3">
      <c r="A33" s="65" t="s">
        <v>202</v>
      </c>
      <c r="B33" s="66" t="s">
        <v>166</v>
      </c>
      <c r="C33" s="66">
        <v>80</v>
      </c>
      <c r="D33" s="99" t="s">
        <v>125</v>
      </c>
      <c r="E33" s="66"/>
      <c r="F33" s="67"/>
      <c r="G33" s="69">
        <f t="shared" si="1"/>
        <v>0.33333333333333331</v>
      </c>
      <c r="H33" s="136">
        <v>0.33333333333333331</v>
      </c>
      <c r="I33" s="136">
        <v>0.5</v>
      </c>
      <c r="J33" s="136">
        <v>0.5</v>
      </c>
      <c r="K33" s="136">
        <v>0.66666666666666663</v>
      </c>
      <c r="L33" s="71">
        <f t="shared" si="3"/>
        <v>1</v>
      </c>
      <c r="M33" s="70">
        <v>4.1666666666666664E-2</v>
      </c>
      <c r="N33" s="65"/>
      <c r="O33" s="65"/>
      <c r="P33" s="65"/>
      <c r="Q33" s="65"/>
      <c r="R33" s="73">
        <f t="shared" si="2"/>
        <v>0.375</v>
      </c>
      <c r="S33" s="74"/>
      <c r="T33" s="85"/>
      <c r="U33" s="65" t="s">
        <v>327</v>
      </c>
      <c r="V33" s="77" t="s">
        <v>324</v>
      </c>
      <c r="W33" s="77" t="s">
        <v>151</v>
      </c>
      <c r="X33" s="42"/>
    </row>
    <row r="34" spans="1:24" ht="40.200000000000003" customHeight="1" x14ac:dyDescent="0.3">
      <c r="A34" s="65" t="s">
        <v>204</v>
      </c>
      <c r="B34" s="66" t="s">
        <v>127</v>
      </c>
      <c r="C34" s="66"/>
      <c r="D34" s="99" t="s">
        <v>125</v>
      </c>
      <c r="E34" s="66"/>
      <c r="F34" s="67"/>
      <c r="G34" s="69">
        <f t="shared" si="1"/>
        <v>0</v>
      </c>
      <c r="H34" s="136">
        <v>0</v>
      </c>
      <c r="I34" s="136">
        <v>0</v>
      </c>
      <c r="J34" s="136">
        <v>0</v>
      </c>
      <c r="K34" s="136">
        <v>0</v>
      </c>
      <c r="L34" s="71">
        <f t="shared" si="3"/>
        <v>0</v>
      </c>
      <c r="M34" s="65"/>
      <c r="N34" s="65"/>
      <c r="O34" s="65"/>
      <c r="P34" s="65"/>
      <c r="Q34" s="65"/>
      <c r="R34" s="73">
        <f t="shared" si="2"/>
        <v>0</v>
      </c>
      <c r="S34" s="74"/>
      <c r="T34" s="74"/>
      <c r="U34" s="75"/>
      <c r="V34" s="77"/>
      <c r="W34" s="77" t="s">
        <v>130</v>
      </c>
      <c r="X34" s="42"/>
    </row>
    <row r="35" spans="1:24" ht="40.200000000000003" customHeight="1" x14ac:dyDescent="0.3">
      <c r="A35" s="65"/>
      <c r="B35" s="66"/>
      <c r="C35" s="66"/>
      <c r="D35" s="99"/>
      <c r="E35" s="66"/>
      <c r="F35" s="68"/>
      <c r="G35" s="69"/>
      <c r="H35" s="136"/>
      <c r="I35" s="136"/>
      <c r="J35" s="136"/>
      <c r="K35" s="136"/>
      <c r="L35" s="71"/>
      <c r="M35" s="65"/>
      <c r="N35" s="65"/>
      <c r="O35" s="65"/>
      <c r="P35" s="65"/>
      <c r="Q35" s="65"/>
      <c r="R35" s="73"/>
      <c r="S35" s="74"/>
      <c r="T35" s="74"/>
      <c r="U35" s="75"/>
      <c r="V35" s="77"/>
      <c r="W35" s="77" t="s">
        <v>130</v>
      </c>
      <c r="X35" s="42"/>
    </row>
    <row r="36" spans="1:24" ht="40.200000000000003" customHeight="1" thickBot="1" x14ac:dyDescent="0.35">
      <c r="A36" s="65"/>
      <c r="B36" s="66"/>
      <c r="C36" s="66"/>
      <c r="D36" s="99"/>
      <c r="E36" s="66"/>
      <c r="F36" s="67"/>
      <c r="G36" s="69"/>
      <c r="H36" s="136"/>
      <c r="I36" s="136"/>
      <c r="J36" s="136"/>
      <c r="K36" s="136"/>
      <c r="L36" s="71"/>
      <c r="M36" s="65"/>
      <c r="N36" s="65"/>
      <c r="O36" s="65"/>
      <c r="P36" s="65"/>
      <c r="Q36" s="65"/>
      <c r="R36" s="73"/>
      <c r="S36" s="74"/>
      <c r="T36" s="74"/>
      <c r="U36" s="105"/>
      <c r="V36" s="77"/>
      <c r="W36" s="77" t="s">
        <v>130</v>
      </c>
      <c r="X36" s="42"/>
    </row>
    <row r="37" spans="1:24" ht="24.6" customHeight="1" x14ac:dyDescent="0.3">
      <c r="A37" s="339" t="s">
        <v>207</v>
      </c>
      <c r="B37" s="340"/>
      <c r="C37" s="340"/>
      <c r="D37" s="340"/>
      <c r="E37" s="340"/>
      <c r="F37" s="341"/>
      <c r="G37" s="348" t="s">
        <v>208</v>
      </c>
      <c r="H37" s="349"/>
      <c r="I37" s="349"/>
      <c r="J37" s="349"/>
      <c r="K37" s="350"/>
      <c r="L37" s="307" t="s">
        <v>209</v>
      </c>
      <c r="M37" s="308"/>
      <c r="N37" s="308"/>
      <c r="O37" s="308"/>
      <c r="P37" s="309"/>
      <c r="Q37" s="307" t="s">
        <v>210</v>
      </c>
      <c r="R37" s="308"/>
      <c r="S37" s="308"/>
      <c r="T37" s="308"/>
      <c r="U37" s="330" t="s">
        <v>210</v>
      </c>
    </row>
    <row r="38" spans="1:24" ht="21" customHeight="1" x14ac:dyDescent="0.3">
      <c r="A38" s="342"/>
      <c r="B38" s="343"/>
      <c r="C38" s="343"/>
      <c r="D38" s="343"/>
      <c r="E38" s="343"/>
      <c r="F38" s="344"/>
      <c r="G38" s="351"/>
      <c r="H38" s="352"/>
      <c r="I38" s="352"/>
      <c r="J38" s="352"/>
      <c r="K38" s="353"/>
      <c r="L38" s="310"/>
      <c r="M38" s="311"/>
      <c r="N38" s="311"/>
      <c r="O38" s="311"/>
      <c r="P38" s="312"/>
      <c r="Q38" s="310"/>
      <c r="R38" s="311"/>
      <c r="S38" s="311"/>
      <c r="T38" s="311"/>
      <c r="U38" s="331"/>
    </row>
    <row r="39" spans="1:24" ht="21" customHeight="1" x14ac:dyDescent="0.3">
      <c r="A39" s="342"/>
      <c r="B39" s="343"/>
      <c r="C39" s="343"/>
      <c r="D39" s="343"/>
      <c r="E39" s="343"/>
      <c r="F39" s="344"/>
      <c r="G39" s="351"/>
      <c r="H39" s="352"/>
      <c r="I39" s="352"/>
      <c r="J39" s="352"/>
      <c r="K39" s="353"/>
      <c r="L39" s="310"/>
      <c r="M39" s="311"/>
      <c r="N39" s="311"/>
      <c r="O39" s="311"/>
      <c r="P39" s="312"/>
      <c r="Q39" s="310"/>
      <c r="R39" s="311"/>
      <c r="S39" s="311"/>
      <c r="T39" s="311"/>
      <c r="U39" s="331"/>
    </row>
    <row r="40" spans="1:24" ht="21" customHeight="1" x14ac:dyDescent="0.3">
      <c r="A40" s="342"/>
      <c r="B40" s="343"/>
      <c r="C40" s="343"/>
      <c r="D40" s="343"/>
      <c r="E40" s="343"/>
      <c r="F40" s="344"/>
      <c r="G40" s="351"/>
      <c r="H40" s="352"/>
      <c r="I40" s="352"/>
      <c r="J40" s="352"/>
      <c r="K40" s="353"/>
      <c r="L40" s="310"/>
      <c r="M40" s="311"/>
      <c r="N40" s="311"/>
      <c r="O40" s="311"/>
      <c r="P40" s="312"/>
      <c r="Q40" s="310"/>
      <c r="R40" s="311"/>
      <c r="S40" s="311"/>
      <c r="T40" s="311"/>
      <c r="U40" s="331"/>
    </row>
    <row r="41" spans="1:24" ht="21" customHeight="1" x14ac:dyDescent="0.3">
      <c r="A41" s="342"/>
      <c r="B41" s="343"/>
      <c r="C41" s="343"/>
      <c r="D41" s="343"/>
      <c r="E41" s="343"/>
      <c r="F41" s="344"/>
      <c r="G41" s="351"/>
      <c r="H41" s="352"/>
      <c r="I41" s="352"/>
      <c r="J41" s="352"/>
      <c r="K41" s="353"/>
      <c r="L41" s="310"/>
      <c r="M41" s="311"/>
      <c r="N41" s="311"/>
      <c r="O41" s="311"/>
      <c r="P41" s="312"/>
      <c r="Q41" s="310"/>
      <c r="R41" s="311"/>
      <c r="S41" s="311"/>
      <c r="T41" s="311"/>
      <c r="U41" s="331"/>
    </row>
    <row r="42" spans="1:24" ht="21" customHeight="1" x14ac:dyDescent="0.3">
      <c r="A42" s="342"/>
      <c r="B42" s="343"/>
      <c r="C42" s="343"/>
      <c r="D42" s="343"/>
      <c r="E42" s="343"/>
      <c r="F42" s="344"/>
      <c r="G42" s="351"/>
      <c r="H42" s="352"/>
      <c r="I42" s="352"/>
      <c r="J42" s="352"/>
      <c r="K42" s="353"/>
      <c r="L42" s="310"/>
      <c r="M42" s="311"/>
      <c r="N42" s="311"/>
      <c r="O42" s="311"/>
      <c r="P42" s="312"/>
      <c r="Q42" s="310"/>
      <c r="R42" s="311"/>
      <c r="S42" s="311"/>
      <c r="T42" s="311"/>
      <c r="U42" s="331"/>
    </row>
    <row r="43" spans="1:24" ht="21" customHeight="1" thickBot="1" x14ac:dyDescent="0.35">
      <c r="A43" s="345"/>
      <c r="B43" s="346"/>
      <c r="C43" s="346"/>
      <c r="D43" s="346"/>
      <c r="E43" s="346"/>
      <c r="F43" s="347"/>
      <c r="G43" s="354"/>
      <c r="H43" s="355"/>
      <c r="I43" s="355"/>
      <c r="J43" s="355"/>
      <c r="K43" s="356"/>
      <c r="L43" s="313"/>
      <c r="M43" s="314"/>
      <c r="N43" s="314"/>
      <c r="O43" s="314"/>
      <c r="P43" s="315"/>
      <c r="Q43" s="313"/>
      <c r="R43" s="314"/>
      <c r="S43" s="314"/>
      <c r="T43" s="314"/>
      <c r="U43" s="332"/>
    </row>
  </sheetData>
  <mergeCells count="23">
    <mergeCell ref="G1:G2"/>
    <mergeCell ref="H1:I1"/>
    <mergeCell ref="J1:K1"/>
    <mergeCell ref="A37:F43"/>
    <mergeCell ref="G37:K43"/>
    <mergeCell ref="A1:A2"/>
    <mergeCell ref="B1:B2"/>
    <mergeCell ref="C1:F1"/>
    <mergeCell ref="G3:H3"/>
    <mergeCell ref="J3:K3"/>
    <mergeCell ref="L37:P43"/>
    <mergeCell ref="Y3:AB4"/>
    <mergeCell ref="L1:L2"/>
    <mergeCell ref="M1:Q1"/>
    <mergeCell ref="R1:R2"/>
    <mergeCell ref="S1:S2"/>
    <mergeCell ref="T1:T2"/>
    <mergeCell ref="U1:U2"/>
    <mergeCell ref="V1:V2"/>
    <mergeCell ref="W1:W2"/>
    <mergeCell ref="Q37:T43"/>
    <mergeCell ref="U37:U43"/>
    <mergeCell ref="L3:M3"/>
  </mergeCells>
  <conditionalFormatting sqref="A6:W36">
    <cfRule type="expression" dxfId="5" priority="1">
      <formula>IF($B6="جمعه",TRUE,FALSE)</formula>
    </cfRule>
  </conditionalFormatting>
  <dataValidations count="7">
    <dataValidation allowBlank="1" showInputMessage="1" showErrorMessage="1" promptTitle="نام شیت را صحیح وارد کنید" prompt="نیاز به وارد کردن نیست_x000a_به صورت خودکار از روی نام شیت نام وارد می‌شود_x000a__x000a_" sqref="Z6" xr:uid="{7F0AE9D1-F319-431F-8B94-C669FD4AA8F2}"/>
    <dataValidation errorStyle="information" allowBlank="1" showInputMessage="1" promptTitle="واحد" prompt="واحد حجم کار درج شود_x000a_مثال: متر مکعب" sqref="D4" xr:uid="{A334C7C0-6786-489C-9611-31E89E780CED}"/>
    <dataValidation allowBlank="1" showInputMessage="1" showErrorMessage="1" promptTitle="واحد حجم (میزان) کار مورد انتظار" prompt="مثال: تن" sqref="D3" xr:uid="{5FDCE21F-BF32-45B9-BD46-D459DDB99F9F}"/>
    <dataValidation allowBlank="1" showErrorMessage="1" promptTitle="واحد حجم (میزان) کار مورد انتظار" prompt="مثال: تن" sqref="F3" xr:uid="{96A1CA76-6DD6-4157-9ED4-1D808081F917}"/>
    <dataValidation errorStyle="information" allowBlank="1" showInputMessage="1" promptTitle="واحد2" prompt="واحد حجم کار درج شود_x000a_مثال: سرویس_x000a_(بعضی ماشین‌ها 2مدل حجم کار دارند)_x000a_" sqref="F4" xr:uid="{1B77080B-0035-4D13-89E6-9B85260DE750}"/>
    <dataValidation allowBlank="1" showInputMessage="1" showErrorMessage="1" promptTitle="بعضی ماشین‌ها 2مدل حجم کار دارند" prompt="مثلا تناژ و سرویسی" sqref="E4" xr:uid="{438D03E4-865E-4F24-95B0-F9F4DECA6538}"/>
    <dataValidation allowBlank="1" showErrorMessage="1" promptTitle="بعضی ماشین‌ها 2مدل حجم کار دارند" prompt="مثل تناژ و سرویسی" sqref="E3" xr:uid="{85B99DE6-85FE-4D6B-B4B7-37CEB13D1F2E}"/>
  </dataValidations>
  <hyperlinks>
    <hyperlink ref="A1:A2" location="'کارکرد کلی'!A1" display="تاریخ" xr:uid="{1DD584C8-BE5D-41D8-8C20-42B4D3EF0A6C}"/>
    <hyperlink ref="Y3:AB4" location="'اطلاعات ماشین ها'!A1" display="شناسنامه و اطلاعات ماشین" xr:uid="{36E08022-BCD7-4E27-A4BB-5BF77B8AFBD8}"/>
  </hyperlinks>
  <pageMargins left="0.7" right="0.7" top="0.75" bottom="0.75" header="0.3" footer="0.3"/>
  <pageSetup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خلاصه مالی </vt:lpstr>
      <vt:lpstr>خلاصه متره </vt:lpstr>
      <vt:lpstr>پمپ بتن </vt:lpstr>
      <vt:lpstr>جرثقیل</vt:lpstr>
      <vt:lpstr>تراکلودر</vt:lpstr>
      <vt:lpstr>لودر</vt:lpstr>
      <vt:lpstr>نیسان داراب</vt:lpstr>
      <vt:lpstr>آبپاش 911 شماره 1</vt:lpstr>
      <vt:lpstr>میکسر شماره 6 داراب</vt:lpstr>
      <vt:lpstr>میکسر شماره 5</vt:lpstr>
      <vt:lpstr>میکسر شماره 4</vt:lpstr>
      <vt:lpstr>میکسر شماره 3</vt:lpstr>
      <vt:lpstr>میکسر شماره 2</vt:lpstr>
      <vt:lpstr>پیکان بار 1</vt:lpstr>
      <vt:lpstr>'آبپاش 911 شماره 1'!Print_Area</vt:lpstr>
      <vt:lpstr>'پمپ بتن '!Print_Area</vt:lpstr>
      <vt:lpstr>'پیکان بار 1'!Print_Area</vt:lpstr>
      <vt:lpstr>تراکلودر!Print_Area</vt:lpstr>
      <vt:lpstr>جرثقیل!Print_Area</vt:lpstr>
      <vt:lpstr>'خلاصه مالی '!Print_Area</vt:lpstr>
      <vt:lpstr>لودر!Print_Area</vt:lpstr>
      <vt:lpstr>'میکسر شماره 2'!Print_Area</vt:lpstr>
      <vt:lpstr>'میکسر شماره 3'!Print_Area</vt:lpstr>
      <vt:lpstr>'میکسر شماره 4'!Print_Area</vt:lpstr>
      <vt:lpstr>'میکسر شماره 5'!Print_Area</vt:lpstr>
      <vt:lpstr>'میکسر شماره 6 داراب'!Print_Area</vt:lpstr>
      <vt:lpstr>'نیسان داراب'!Print_Area</vt:lpstr>
      <vt:lpstr>'خلاصه مالی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Jahan Peykar Saba</dc:creator>
  <cp:lastModifiedBy>JPS</cp:lastModifiedBy>
  <cp:lastPrinted>2026-04-13T22:44:37Z</cp:lastPrinted>
  <dcterms:created xsi:type="dcterms:W3CDTF">2022-09-01T08:00:19Z</dcterms:created>
  <dcterms:modified xsi:type="dcterms:W3CDTF">2026-04-15T09:03:05Z</dcterms:modified>
</cp:coreProperties>
</file>